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465" windowWidth="15120" windowHeight="7650" activeTab="2"/>
  </bookViews>
  <sheets>
    <sheet name="ст.93 аукционы" sheetId="4" r:id="rId1"/>
    <sheet name="отсутствуют контракты" sheetId="7" r:id="rId2"/>
    <sheet name="п.4 ч.1 ст. 93" sheetId="1" r:id="rId3"/>
    <sheet name="титул.лист" sheetId="5" r:id="rId4"/>
    <sheet name="Лист1" sheetId="6" r:id="rId5"/>
  </sheets>
  <externalReferences>
    <externalReference r:id="rId6"/>
  </externalReferences>
  <definedNames>
    <definedName name="_xlnm._FilterDatabase" localSheetId="1" hidden="1">'отсутствуют контракты'!$A$5:$J$13</definedName>
    <definedName name="_xlnm._FilterDatabase" localSheetId="2" hidden="1">'п.4 ч.1 ст. 93'!$A$5:$J$50</definedName>
    <definedName name="XDO_?EXECUTOR_PHONE?" localSheetId="1">[1]п.4.ч.1.ст.93!#REF!</definedName>
    <definedName name="XDO_?EXECUTOR_PHONE?" localSheetId="3">титул.лист!#REF!</definedName>
    <definedName name="XDO_?EXECUTOR_PHONE?">[1]п.4.ч.1.ст.93!#REF!</definedName>
    <definedName name="XDO_?FINANCIAL_YEAR?" localSheetId="1">[1]п.4.ч.1.ст.93!#REF!</definedName>
    <definedName name="XDO_?FINANCIAL_YEAR?" localSheetId="3">титул.лист!#REF!</definedName>
    <definedName name="XDO_?FINANCIAL_YEAR?">[1]п.4.ч.1.ст.93!#REF!</definedName>
    <definedName name="XDO_?FINANCIAL_YEAR2?" localSheetId="3">титул.лист!#REF!</definedName>
    <definedName name="XDO_?H10?" localSheetId="1">[1]п.4.ч.1.ст.93!#REF!</definedName>
    <definedName name="XDO_?H10?" localSheetId="3">титул.лист!#REF!</definedName>
    <definedName name="XDO_?H10?">[1]п.4.ч.1.ст.93!#REF!</definedName>
    <definedName name="XDO_?H11?" localSheetId="1">[1]п.4.ч.1.ст.93!#REF!</definedName>
    <definedName name="XDO_?H11?" localSheetId="3">титул.лист!#REF!</definedName>
    <definedName name="XDO_?H11?">[1]п.4.ч.1.ст.93!#REF!</definedName>
    <definedName name="XDO_?H12?" localSheetId="1">[1]п.4.ч.1.ст.93!#REF!</definedName>
    <definedName name="XDO_?H12?" localSheetId="3">титул.лист!#REF!</definedName>
    <definedName name="XDO_?H12?">[1]п.4.ч.1.ст.93!#REF!</definedName>
    <definedName name="XDO_?H13?" localSheetId="1">[1]п.4.ч.1.ст.93!#REF!</definedName>
    <definedName name="XDO_?H13?" localSheetId="3">титул.лист!#REF!</definedName>
    <definedName name="XDO_?H13?">[1]п.4.ч.1.ст.93!#REF!</definedName>
    <definedName name="XDO_?H14?" localSheetId="1">[1]п.4.ч.1.ст.93!#REF!</definedName>
    <definedName name="XDO_?H14?" localSheetId="3">титул.лист!#REF!</definedName>
    <definedName name="XDO_?H14?">[1]п.4.ч.1.ст.93!#REF!</definedName>
    <definedName name="XDO_?H15?" localSheetId="1">[1]п.4.ч.1.ст.93!#REF!</definedName>
    <definedName name="XDO_?H15?" localSheetId="3">титул.лист!#REF!</definedName>
    <definedName name="XDO_?H15?">[1]п.4.ч.1.ст.93!#REF!</definedName>
    <definedName name="XDO_?H19?" localSheetId="1">[1]п.4.ч.1.ст.93!#REF!</definedName>
    <definedName name="XDO_?H19?" localSheetId="3">титул.лист!#REF!</definedName>
    <definedName name="XDO_?H19?">[1]п.4.ч.1.ст.93!#REF!</definedName>
    <definedName name="XDO_?H5?" localSheetId="1">[1]п.4.ч.1.ст.93!#REF!</definedName>
    <definedName name="XDO_?H5?" localSheetId="3">титул.лист!#REF!</definedName>
    <definedName name="XDO_?H5?">[1]п.4.ч.1.ст.93!#REF!</definedName>
    <definedName name="XDO_?H6?" localSheetId="1">[1]п.4.ч.1.ст.93!#REF!</definedName>
    <definedName name="XDO_?H6?" localSheetId="3">титул.лист!#REF!</definedName>
    <definedName name="XDO_?H6?">[1]п.4.ч.1.ст.93!#REF!</definedName>
    <definedName name="XDO_?H66?" localSheetId="1">[1]п.4.ч.1.ст.93!#REF!</definedName>
    <definedName name="XDO_?H66?" localSheetId="3">титул.лист!#REF!</definedName>
    <definedName name="XDO_?H66?">[1]п.4.ч.1.ст.93!#REF!</definedName>
    <definedName name="XDO_?H8?" localSheetId="1">[1]п.4.ч.1.ст.93!#REF!</definedName>
    <definedName name="XDO_?H8?" localSheetId="3">титул.лист!#REF!</definedName>
    <definedName name="XDO_?H8?">[1]п.4.ч.1.ст.93!#REF!</definedName>
    <definedName name="XDO_?REP_DATE?" localSheetId="1">[1]п.4.ч.1.ст.93!#REF!</definedName>
    <definedName name="XDO_?REP_DATE?" localSheetId="3">титул.лист!#REF!</definedName>
    <definedName name="XDO_?REP_DATE?">[1]п.4.ч.1.ст.93!#REF!</definedName>
    <definedName name="XDO_?S1_D1?" localSheetId="1">[1]п.4.ч.1.ст.93!#REF!</definedName>
    <definedName name="XDO_?S1_D1?" localSheetId="3">титул.лист!#REF!</definedName>
    <definedName name="XDO_?S1_D1?">[1]п.4.ч.1.ст.93!#REF!</definedName>
    <definedName name="XDO_?S1_D10?" localSheetId="1">[1]п.4.ч.1.ст.93!#REF!</definedName>
    <definedName name="XDO_?S1_D10?" localSheetId="3">титул.лист!#REF!</definedName>
    <definedName name="XDO_?S1_D10?">[1]п.4.ч.1.ст.93!#REF!</definedName>
    <definedName name="XDO_?S1_D11?" localSheetId="3">титул.лист!#REF!</definedName>
    <definedName name="XDO_?S1_D12?" localSheetId="3">титул.лист!#REF!</definedName>
    <definedName name="XDO_?S1_D13?" localSheetId="1">[1]п.4.ч.1.ст.93!#REF!</definedName>
    <definedName name="XDO_?S1_D13?" localSheetId="3">титул.лист!#REF!</definedName>
    <definedName name="XDO_?S1_D13?">[1]п.4.ч.1.ст.93!#REF!</definedName>
    <definedName name="XDO_?S1_D14?" localSheetId="1">[1]п.4.ч.1.ст.93!#REF!</definedName>
    <definedName name="XDO_?S1_D14?" localSheetId="3">титул.лист!#REF!</definedName>
    <definedName name="XDO_?S1_D14?">[1]п.4.ч.1.ст.93!#REF!</definedName>
    <definedName name="XDO_?S1_D15?" localSheetId="1">[1]п.4.ч.1.ст.93!#REF!</definedName>
    <definedName name="XDO_?S1_D15?" localSheetId="3">титул.лист!#REF!</definedName>
    <definedName name="XDO_?S1_D15?">[1]п.4.ч.1.ст.93!#REF!</definedName>
    <definedName name="XDO_?S1_D16?" localSheetId="1">[1]п.4.ч.1.ст.93!#REF!</definedName>
    <definedName name="XDO_?S1_D16?" localSheetId="3">титул.лист!#REF!</definedName>
    <definedName name="XDO_?S1_D16?">[1]п.4.ч.1.ст.93!#REF!</definedName>
    <definedName name="XDO_?S1_D17?" localSheetId="1">[1]п.4.ч.1.ст.93!#REF!</definedName>
    <definedName name="XDO_?S1_D17?" localSheetId="3">титул.лист!#REF!</definedName>
    <definedName name="XDO_?S1_D17?">[1]п.4.ч.1.ст.93!#REF!</definedName>
    <definedName name="XDO_?S1_D18?" localSheetId="1">[1]п.4.ч.1.ст.93!#REF!</definedName>
    <definedName name="XDO_?S1_D18?" localSheetId="3">титул.лист!#REF!</definedName>
    <definedName name="XDO_?S1_D18?">[1]п.4.ч.1.ст.93!#REF!</definedName>
    <definedName name="XDO_?S1_D19?" localSheetId="1">[1]п.4.ч.1.ст.93!#REF!</definedName>
    <definedName name="XDO_?S1_D19?" localSheetId="3">титул.лист!#REF!</definedName>
    <definedName name="XDO_?S1_D19?">[1]п.4.ч.1.ст.93!#REF!</definedName>
    <definedName name="XDO_?S1_D2?" localSheetId="1">[1]п.4.ч.1.ст.93!#REF!</definedName>
    <definedName name="XDO_?S1_D2?" localSheetId="3">титул.лист!#REF!</definedName>
    <definedName name="XDO_?S1_D2?">[1]п.4.ч.1.ст.93!#REF!</definedName>
    <definedName name="XDO_?S1_D3?" localSheetId="1">[1]п.4.ч.1.ст.93!#REF!</definedName>
    <definedName name="XDO_?S1_D3?" localSheetId="3">титул.лист!#REF!</definedName>
    <definedName name="XDO_?S1_D3?">[1]п.4.ч.1.ст.93!#REF!</definedName>
    <definedName name="XDO_?S1_D4?" localSheetId="1">[1]п.4.ч.1.ст.93!#REF!</definedName>
    <definedName name="XDO_?S1_D4?" localSheetId="3">титул.лист!#REF!</definedName>
    <definedName name="XDO_?S1_D4?">[1]п.4.ч.1.ст.93!#REF!</definedName>
    <definedName name="XDO_?S1_D5?" localSheetId="1">[1]п.4.ч.1.ст.93!#REF!</definedName>
    <definedName name="XDO_?S1_D5?" localSheetId="3">титул.лист!#REF!</definedName>
    <definedName name="XDO_?S1_D5?">[1]п.4.ч.1.ст.93!#REF!</definedName>
    <definedName name="XDO_?S1_D6?" localSheetId="1">[1]п.4.ч.1.ст.93!#REF!</definedName>
    <definedName name="XDO_?S1_D6?" localSheetId="3">титул.лист!#REF!</definedName>
    <definedName name="XDO_?S1_D6?">[1]п.4.ч.1.ст.93!#REF!</definedName>
    <definedName name="XDO_?S1_D7?" localSheetId="3">титул.лист!#REF!</definedName>
    <definedName name="XDO_?S1_D8?" localSheetId="3">титул.лист!#REF!</definedName>
    <definedName name="XDO_?S1_D9?" localSheetId="3">титул.лист!#REF!</definedName>
    <definedName name="XDO_?S1_T_BO12?" localSheetId="3">титул.лист!#REF!</definedName>
    <definedName name="XDO_?S1_T_BO13?" localSheetId="1">[1]п.4.ч.1.ст.93!#REF!</definedName>
    <definedName name="XDO_?S1_T_BO13?" localSheetId="3">титул.лист!#REF!</definedName>
    <definedName name="XDO_?S1_T_BO13?">[1]п.4.ч.1.ст.93!#REF!</definedName>
    <definedName name="XDO_?S1_T_BO14?" localSheetId="1">[1]п.4.ч.1.ст.93!#REF!</definedName>
    <definedName name="XDO_?S1_T_BO14?" localSheetId="3">титул.лист!#REF!</definedName>
    <definedName name="XDO_?S1_T_BO14?">[1]п.4.ч.1.ст.93!#REF!</definedName>
    <definedName name="XDO_?S1_T_BO15?" localSheetId="1">[1]п.4.ч.1.ст.93!#REF!</definedName>
    <definedName name="XDO_?S1_T_BO15?" localSheetId="3">титул.лист!#REF!</definedName>
    <definedName name="XDO_?S1_T_BO15?">[1]п.4.ч.1.ст.93!#REF!</definedName>
    <definedName name="XDO_?S1_T_BO16?" localSheetId="1">[1]п.4.ч.1.ст.93!#REF!</definedName>
    <definedName name="XDO_?S1_T_BO16?" localSheetId="3">титул.лист!#REF!</definedName>
    <definedName name="XDO_?S1_T_BO16?">[1]п.4.ч.1.ст.93!#REF!</definedName>
    <definedName name="XDO_?S1_T_BO17?" localSheetId="1">[1]п.4.ч.1.ст.93!#REF!</definedName>
    <definedName name="XDO_?S1_T_BO17?" localSheetId="3">титул.лист!#REF!</definedName>
    <definedName name="XDO_?S1_T_BO17?">[1]п.4.ч.1.ст.93!#REF!</definedName>
    <definedName name="XDO_?S1_T_BO18?" localSheetId="1">[1]п.4.ч.1.ст.93!#REF!</definedName>
    <definedName name="XDO_?S1_T_BO18?" localSheetId="3">титул.лист!#REF!</definedName>
    <definedName name="XDO_?S1_T_BO18?">[1]п.4.ч.1.ст.93!#REF!</definedName>
    <definedName name="XDO_?S1_T_BO19?" localSheetId="1">[1]п.4.ч.1.ст.93!#REF!</definedName>
    <definedName name="XDO_?S1_T_BO19?" localSheetId="3">титул.лист!#REF!</definedName>
    <definedName name="XDO_?S1_T_BO19?">[1]п.4.ч.1.ст.93!#REF!</definedName>
    <definedName name="XDO_?S1_T_BO5?" localSheetId="1">[1]п.4.ч.1.ст.93!#REF!</definedName>
    <definedName name="XDO_?S1_T_BO5?" localSheetId="3">титул.лист!#REF!</definedName>
    <definedName name="XDO_?S1_T_BO5?">[1]п.4.ч.1.ст.93!#REF!</definedName>
    <definedName name="XDO_?S1_T_BO6?" localSheetId="1">[1]п.4.ч.1.ст.93!#REF!</definedName>
    <definedName name="XDO_?S1_T_BO6?" localSheetId="3">титул.лист!#REF!</definedName>
    <definedName name="XDO_?S1_T_BO6?">[1]п.4.ч.1.ст.93!#REF!</definedName>
    <definedName name="XDO_?S1_T_BO7?" localSheetId="3">титул.лист!#REF!</definedName>
    <definedName name="XDO_?S1_T12?" localSheetId="1">[1]п.4.ч.1.ст.93!#REF!</definedName>
    <definedName name="XDO_?S1_T12?" localSheetId="3">титул.лист!#REF!</definedName>
    <definedName name="XDO_?S1_T12?">[1]п.4.ч.1.ст.93!#REF!</definedName>
    <definedName name="XDO_?S1_T13?" localSheetId="1">[1]п.4.ч.1.ст.93!#REF!</definedName>
    <definedName name="XDO_?S1_T13?" localSheetId="3">титул.лист!#REF!</definedName>
    <definedName name="XDO_?S1_T13?">[1]п.4.ч.1.ст.93!#REF!</definedName>
    <definedName name="XDO_?S1_T14?" localSheetId="1">[1]п.4.ч.1.ст.93!#REF!</definedName>
    <definedName name="XDO_?S1_T14?" localSheetId="3">титул.лист!#REF!</definedName>
    <definedName name="XDO_?S1_T14?">[1]п.4.ч.1.ст.93!#REF!</definedName>
    <definedName name="XDO_?S1_T15?" localSheetId="1">[1]п.4.ч.1.ст.93!#REF!</definedName>
    <definedName name="XDO_?S1_T15?" localSheetId="3">титул.лист!#REF!</definedName>
    <definedName name="XDO_?S1_T15?">[1]п.4.ч.1.ст.93!#REF!</definedName>
    <definedName name="XDO_?S1_T16?" localSheetId="1">[1]п.4.ч.1.ст.93!#REF!</definedName>
    <definedName name="XDO_?S1_T16?" localSheetId="3">титул.лист!#REF!</definedName>
    <definedName name="XDO_?S1_T16?">[1]п.4.ч.1.ст.93!#REF!</definedName>
    <definedName name="XDO_?S1_T17?" localSheetId="1">[1]п.4.ч.1.ст.93!#REF!</definedName>
    <definedName name="XDO_?S1_T17?" localSheetId="3">титул.лист!#REF!</definedName>
    <definedName name="XDO_?S1_T17?">[1]п.4.ч.1.ст.93!#REF!</definedName>
    <definedName name="XDO_?S1_T18?" localSheetId="1">[1]п.4.ч.1.ст.93!#REF!</definedName>
    <definedName name="XDO_?S1_T18?" localSheetId="3">титул.лист!#REF!</definedName>
    <definedName name="XDO_?S1_T18?">[1]п.4.ч.1.ст.93!#REF!</definedName>
    <definedName name="XDO_?S1_T19?" localSheetId="1">[1]п.4.ч.1.ст.93!#REF!</definedName>
    <definedName name="XDO_?S1_T19?" localSheetId="3">титул.лист!#REF!</definedName>
    <definedName name="XDO_?S1_T19?">[1]п.4.ч.1.ст.93!#REF!</definedName>
    <definedName name="XDO_?S1_T5?" localSheetId="1">[1]п.4.ч.1.ст.93!#REF!</definedName>
    <definedName name="XDO_?S1_T5?" localSheetId="3">титул.лист!#REF!</definedName>
    <definedName name="XDO_?S1_T5?">[1]п.4.ч.1.ст.93!#REF!</definedName>
    <definedName name="XDO_?S1_T6?" localSheetId="1">[1]п.4.ч.1.ст.93!#REF!</definedName>
    <definedName name="XDO_?S1_T6?" localSheetId="3">титул.лист!#REF!</definedName>
    <definedName name="XDO_?S1_T6?">[1]п.4.ч.1.ст.93!#REF!</definedName>
    <definedName name="XDO_?S1_T7?" localSheetId="1">[1]п.4.ч.1.ст.93!#REF!</definedName>
    <definedName name="XDO_?S1_T7?" localSheetId="3">титул.лист!#REF!</definedName>
    <definedName name="XDO_?S1_T7?">[1]п.4.ч.1.ст.93!#REF!</definedName>
    <definedName name="XDO_?SIGN_DATE?" localSheetId="1">[1]п.4.ч.1.ст.93!#REF!</definedName>
    <definedName name="XDO_?SIGN_DATE?" localSheetId="3">титул.лист!#REF!</definedName>
    <definedName name="XDO_?SIGN_DATE?">[1]п.4.ч.1.ст.93!#REF!</definedName>
    <definedName name="XDO_GROUP_?G_S1?" localSheetId="3">титул.лист!#REF!</definedName>
    <definedName name="XDO_GROUP_?G_S1_D_BCC?" localSheetId="3">титул.лист!#REF!</definedName>
    <definedName name="XDO_GROUP_?G_S1_D_LIST?" localSheetId="3">титул.лист!#REF!</definedName>
    <definedName name="_xlnm.Print_Area" localSheetId="1">'отсутствуют контракты'!$A$1:$K$67</definedName>
    <definedName name="_xlnm.Print_Area" localSheetId="2">'п.4 ч.1 ст. 93'!$A$1:$K$94</definedName>
  </definedNames>
  <calcPr calcId="145621"/>
</workbook>
</file>

<file path=xl/calcChain.xml><?xml version="1.0" encoding="utf-8"?>
<calcChain xmlns="http://schemas.openxmlformats.org/spreadsheetml/2006/main">
  <c r="R54" i="1" l="1"/>
  <c r="R15" i="1"/>
  <c r="R85" i="1" l="1"/>
  <c r="R83" i="1" l="1"/>
  <c r="R69" i="1" l="1"/>
  <c r="R68" i="1"/>
  <c r="R67" i="1"/>
  <c r="R66" i="1"/>
  <c r="R65" i="1"/>
  <c r="R64" i="1"/>
  <c r="R62" i="1" l="1"/>
  <c r="R60" i="1" l="1"/>
  <c r="R59" i="1" l="1"/>
  <c r="R58" i="1"/>
  <c r="R57" i="1"/>
  <c r="R56" i="1"/>
  <c r="R55" i="1"/>
  <c r="J62" i="7" l="1"/>
  <c r="R59" i="7"/>
  <c r="R58" i="7"/>
  <c r="R57" i="7"/>
  <c r="R56" i="7"/>
  <c r="R55" i="7"/>
  <c r="R54" i="7"/>
  <c r="R53" i="7"/>
  <c r="R52" i="7"/>
  <c r="R51" i="7"/>
  <c r="R50" i="7"/>
  <c r="R49" i="7"/>
  <c r="R48" i="7"/>
  <c r="R47" i="7"/>
  <c r="R46" i="7"/>
  <c r="R45" i="7"/>
  <c r="R44" i="7"/>
  <c r="R43" i="7"/>
  <c r="R42" i="7"/>
  <c r="R41" i="7"/>
  <c r="R40" i="7"/>
  <c r="R39" i="7"/>
  <c r="R38" i="7"/>
  <c r="R37" i="7"/>
  <c r="R36" i="7"/>
  <c r="R35" i="7"/>
  <c r="R34" i="7"/>
  <c r="R33" i="7"/>
  <c r="R32" i="7"/>
  <c r="R31" i="7"/>
  <c r="R30" i="7"/>
  <c r="R29" i="7"/>
  <c r="R28" i="7"/>
  <c r="R27" i="7"/>
  <c r="R26" i="7"/>
  <c r="R25" i="7"/>
  <c r="R24" i="7"/>
  <c r="R23" i="7"/>
  <c r="R22" i="7"/>
  <c r="R21" i="7"/>
  <c r="R20" i="7"/>
  <c r="R19" i="7"/>
  <c r="R18" i="7"/>
  <c r="R17" i="7"/>
  <c r="R16" i="7"/>
  <c r="R15" i="7"/>
  <c r="R14" i="7"/>
  <c r="R13" i="7"/>
  <c r="R12" i="7"/>
  <c r="R11" i="7"/>
  <c r="R10" i="7"/>
  <c r="R9" i="7"/>
  <c r="R8" i="7"/>
  <c r="R7" i="7"/>
  <c r="R6" i="7"/>
  <c r="Q19" i="1" l="1"/>
  <c r="R18" i="1"/>
  <c r="R17" i="1"/>
  <c r="R19" i="1" l="1"/>
  <c r="Q23" i="1"/>
  <c r="Q21" i="1"/>
  <c r="Q20" i="1"/>
  <c r="R20" i="1" s="1"/>
  <c r="Q11" i="1"/>
  <c r="Q43" i="1"/>
  <c r="Q9" i="1"/>
  <c r="Q8" i="1"/>
  <c r="Q6" i="1"/>
  <c r="R51" i="1" l="1"/>
  <c r="R52" i="1"/>
  <c r="R53" i="1"/>
  <c r="R61" i="1"/>
  <c r="R63" i="1"/>
  <c r="R35" i="1" l="1"/>
  <c r="R40" i="1"/>
  <c r="R47" i="1"/>
  <c r="R41" i="1"/>
  <c r="R48" i="1"/>
  <c r="R30" i="1"/>
  <c r="R46" i="1"/>
  <c r="R45" i="1"/>
  <c r="R44" i="1"/>
  <c r="R43" i="1"/>
  <c r="R42" i="1"/>
  <c r="Q49" i="1" l="1"/>
  <c r="R49" i="1" s="1"/>
  <c r="Q50" i="1"/>
  <c r="R50" i="1" s="1"/>
  <c r="Q12" i="1"/>
  <c r="Q13" i="1" l="1"/>
  <c r="R6" i="1" l="1"/>
  <c r="R24" i="1"/>
  <c r="R23" i="1"/>
  <c r="R16" i="1"/>
  <c r="R21" i="1"/>
  <c r="R22" i="1"/>
  <c r="R25" i="1"/>
  <c r="R26" i="1"/>
  <c r="R27" i="1"/>
  <c r="R28" i="1"/>
  <c r="R29" i="1"/>
  <c r="R32" i="1"/>
  <c r="R33" i="1"/>
  <c r="R34" i="1"/>
  <c r="R36" i="1"/>
  <c r="R37" i="1"/>
  <c r="R38" i="1"/>
  <c r="R39" i="1"/>
  <c r="R7" i="1"/>
  <c r="R8" i="1"/>
  <c r="R9" i="1"/>
  <c r="R10" i="1"/>
  <c r="R11" i="1"/>
  <c r="R12" i="1"/>
  <c r="R13" i="1"/>
  <c r="R14" i="1"/>
  <c r="R70" i="1"/>
  <c r="R71" i="1"/>
  <c r="R72" i="1"/>
  <c r="R74" i="1"/>
  <c r="R77" i="1"/>
  <c r="R78" i="1"/>
  <c r="R79" i="1"/>
  <c r="R80" i="1"/>
  <c r="R81" i="1"/>
  <c r="R82" i="1"/>
  <c r="R84" i="1"/>
  <c r="R86" i="1"/>
  <c r="R87" i="1"/>
  <c r="J89" i="1" l="1"/>
</calcChain>
</file>

<file path=xl/sharedStrings.xml><?xml version="1.0" encoding="utf-8"?>
<sst xmlns="http://schemas.openxmlformats.org/spreadsheetml/2006/main" count="924" uniqueCount="374">
  <si>
    <t>1</t>
  </si>
  <si>
    <t>б/н</t>
  </si>
  <si>
    <t>0</t>
  </si>
  <si>
    <t>413</t>
  </si>
  <si>
    <t>предоставление услуг по сопровождению электронного периодического справочника "Система Гарант"</t>
  </si>
  <si>
    <t>программное обеспечение АС «Бюджет поселения»</t>
  </si>
  <si>
    <t>размещение информационных сообщений</t>
  </si>
  <si>
    <t>ООО "Ейское полиграфическое предприятие"</t>
  </si>
  <si>
    <t>изготовление информационных бюллетеней</t>
  </si>
  <si>
    <t>расчет экологии</t>
  </si>
  <si>
    <t>Индивидуальный предприниматель Егурнев Александр Федорович</t>
  </si>
  <si>
    <t>обслуживание и ремонт газоиспользующего оборудования и средств технологического контроля на теплогенераторной</t>
  </si>
  <si>
    <t>141-I</t>
  </si>
  <si>
    <t>администрация</t>
  </si>
  <si>
    <t>исполнен</t>
  </si>
  <si>
    <t>ИТОГО</t>
  </si>
  <si>
    <t>Индивидуальный предприниматель Веретенников Виктор Тимофеевич</t>
  </si>
  <si>
    <t>5</t>
  </si>
  <si>
    <t>141-Б2</t>
  </si>
  <si>
    <t>141</t>
  </si>
  <si>
    <t>2</t>
  </si>
  <si>
    <t>550350</t>
  </si>
  <si>
    <t>измерение загазоанности</t>
  </si>
  <si>
    <t>предоставление услуг по информационно-технолог.обесп.ПО АРМ "Муниципал",сопров.клиент.части,консультир</t>
  </si>
  <si>
    <t>услуги междугородной и междуг\народной электрической связи</t>
  </si>
  <si>
    <t>услуги местной  связи</t>
  </si>
  <si>
    <t>продажа электроэнергии</t>
  </si>
  <si>
    <t>ежемесячно 30% и 40% от заявленной мощности</t>
  </si>
  <si>
    <t>3</t>
  </si>
  <si>
    <t>4</t>
  </si>
  <si>
    <t>6</t>
  </si>
  <si>
    <t>9</t>
  </si>
  <si>
    <t>30</t>
  </si>
  <si>
    <t>Начальник финансового отдела</t>
  </si>
  <si>
    <t>Администрация Николаевского сельского поселения Щербиновского района</t>
  </si>
  <si>
    <t>Индивидуальный предприниматель Алексеев Алексей Евгеньевич</t>
  </si>
  <si>
    <t>Межмуниципальное общество с ограниченной ответственностью "Щербиновский коммунальщик"</t>
  </si>
  <si>
    <t>УФК по Краснодарскому краю (Администрация муниципального образования Щербиновский район л/с 04183023290)</t>
  </si>
  <si>
    <t>ФУ администрации МО Щербиновский район (МБУ "СИКЦ МО Щербиновский район", лс 902.52.071.0) (МБУ "СИКЦ" пол.)</t>
  </si>
  <si>
    <t>ИП Федосов Георгий Евгеньевич</t>
  </si>
  <si>
    <t>Общество с ограниченной ответственностью"Газпром межрегионгаз Краснодар"</t>
  </si>
  <si>
    <t>Общество с ограниченной ответственностью "КОМПАНИЯ АПИ "ГАРАНТ"</t>
  </si>
  <si>
    <t>ООО "Изумруд"</t>
  </si>
  <si>
    <t>ООО "НПО "Криста" филиал № 6 в г.Краснодаре</t>
  </si>
  <si>
    <t>Общество с ограниченной ответственностью "Рубин"</t>
  </si>
  <si>
    <t>ООО "Газавтоматика"</t>
  </si>
  <si>
    <t>Индивидуальный предприниматель Кубасова Екатерина Сергеевна</t>
  </si>
  <si>
    <t>ГУП КК "Центр информационных технологий"</t>
  </si>
  <si>
    <t>ООО "Редакция газеты "Щербиновский курьер"</t>
  </si>
  <si>
    <t xml:space="preserve">услуг доступа к сети Интернет
</t>
  </si>
  <si>
    <t>поставка горючего природного газа</t>
  </si>
  <si>
    <t>подготовка паспортов опасных отходов</t>
  </si>
  <si>
    <t>поставка питьевой воды</t>
  </si>
  <si>
    <t>К.И. Заяц</t>
  </si>
  <si>
    <t>КПП</t>
  </si>
  <si>
    <t>ИНН</t>
  </si>
  <si>
    <t>353641, Краснодарский край, Щербиновский район, с.Николаевка, ул. 2-я Пятилетка,36</t>
  </si>
  <si>
    <t>Адрес</t>
  </si>
  <si>
    <t>ЗАКАЗЧИК</t>
  </si>
  <si>
    <t>РЕЕСТР МУНИЦИПАЛЬНЫХ КОНТРАКТОВ</t>
  </si>
  <si>
    <t>ООО "Югополис"</t>
  </si>
  <si>
    <t>оказание услуг по оценке труда</t>
  </si>
  <si>
    <t xml:space="preserve">приобретение товаров (автомобильные детали) для муниципальных нужд -  запчасти для МТЗ </t>
  </si>
  <si>
    <t>ремонт и заправка картриджей</t>
  </si>
  <si>
    <t>набор пледов для вручения</t>
  </si>
  <si>
    <t>краска для дороги, кисти</t>
  </si>
  <si>
    <t>Оказание услуг по обслуживанию и администрированию програмного обеспечения Vipnet Client 3.</t>
  </si>
  <si>
    <t>Оказание услуг по обслуживанию и администрированию програмного обеспечения (КС3) РЗО (ВЗС расшир.)</t>
  </si>
  <si>
    <t>Индивидуальный предприниматель Жукова Татьяна Владимировна</t>
  </si>
  <si>
    <t>канцелярские товарыприобретение товаров для муниципальных нужд (триммер, леска</t>
  </si>
  <si>
    <t>Индивидуальный предприниматель Барышникова Гузель Абдулбакиевна</t>
  </si>
  <si>
    <t>услуги по изготовлению ТО для МТЗ</t>
  </si>
  <si>
    <t>ООО "Ргиональная служба экологического мониторинга"</t>
  </si>
  <si>
    <t>с. Николаевка, 2020 год</t>
  </si>
  <si>
    <t xml:space="preserve">Реестр муниципальных контрактов администрации Николаевского сельского поселения Щербиновского района,                                                                                                                            заключенных  по п.4 ч.1 ст.93 № 44-ФЗ за период с 01.01.2020 по ____________ 2020 год
</t>
  </si>
  <si>
    <t>с 01.01.2020 по __.__.2020</t>
  </si>
  <si>
    <t>Реестр муниципальных контрактов администрации Николаевского сельского поселения Щербиновского района, заключенных по ст.93 № 44-ФЗ за период с 01.01.2020 по 31.12.2020 в части осуществления строительных работ</t>
  </si>
  <si>
    <t>с 01.01.2020 по 31.12.2020</t>
  </si>
  <si>
    <t>Дата передачи в бухгалтерию</t>
  </si>
  <si>
    <t>Постановка на БО</t>
  </si>
  <si>
    <t>Направление документов на оплату</t>
  </si>
  <si>
    <t>Срок оплаты</t>
  </si>
  <si>
    <t>План</t>
  </si>
  <si>
    <t>Факт</t>
  </si>
  <si>
    <t>№ п/п</t>
  </si>
  <si>
    <t>Номер контракта</t>
  </si>
  <si>
    <t>Дата заключение</t>
  </si>
  <si>
    <t>Наименование заказчика</t>
  </si>
  <si>
    <t>Наименование контрагента</t>
  </si>
  <si>
    <t>Авансовый платеж</t>
  </si>
  <si>
    <t>Сумма контракта</t>
  </si>
  <si>
    <t>Сведения об исполнении</t>
  </si>
  <si>
    <t>Предмет контракта</t>
  </si>
  <si>
    <t>Сумма оплаты</t>
  </si>
  <si>
    <t>МММ5036251623</t>
  </si>
  <si>
    <t>20.01.2020</t>
  </si>
  <si>
    <t>Страховое акционерное общество "ВСК"</t>
  </si>
  <si>
    <t>оплата страховой премии по договору ОСАГО</t>
  </si>
  <si>
    <t>направлен</t>
  </si>
  <si>
    <t>поставлен</t>
  </si>
  <si>
    <t>в работе</t>
  </si>
  <si>
    <t>13.01.2020</t>
  </si>
  <si>
    <t>25-11-02812/20</t>
  </si>
  <si>
    <t>18.02.2020</t>
  </si>
  <si>
    <t>Индивидуальный предприниматель Симоненко Александр Витальевич</t>
  </si>
  <si>
    <t>приобретение товаров для муниципальных нужд (аккумуляторы для тракторов)</t>
  </si>
  <si>
    <t>направлены</t>
  </si>
  <si>
    <t>Публичное акционерное общество "Ростелеком"</t>
  </si>
  <si>
    <t>Общество с ограниченной ответственностью "РН-Карт"</t>
  </si>
  <si>
    <t xml:space="preserve">поставка товаров для муниципальных нужд (бензин марки АИ-92) </t>
  </si>
  <si>
    <t>34551120/002920</t>
  </si>
  <si>
    <t>34551120/002921</t>
  </si>
  <si>
    <t>поставка товаров для муниципальных нужд (дизельное топливо)</t>
  </si>
  <si>
    <t>14.01.2020</t>
  </si>
  <si>
    <t>Ейский филиал ПАО "ТНС энерго Кубань"</t>
  </si>
  <si>
    <t>Общество с ограниченной ответственностью "Щербиновский автотехсервис"</t>
  </si>
  <si>
    <t>за услуги по проведению технического осмотра автотранспортного средства</t>
  </si>
  <si>
    <t>28 КР/5-ТП-20</t>
  </si>
  <si>
    <t>20.02.2020</t>
  </si>
  <si>
    <t>приобритение краски, извести</t>
  </si>
  <si>
    <t>5/1</t>
  </si>
  <si>
    <t>1574/20</t>
  </si>
  <si>
    <t xml:space="preserve"> </t>
  </si>
  <si>
    <t>27.02.2020</t>
  </si>
  <si>
    <t>15.01.2020</t>
  </si>
  <si>
    <t>31.01.2020</t>
  </si>
  <si>
    <t>12.02.2020</t>
  </si>
  <si>
    <t>приобритение сувенирной продукции</t>
  </si>
  <si>
    <t>направлен 19.03.2020</t>
  </si>
  <si>
    <t>приобритение деревьев (лип)</t>
  </si>
  <si>
    <t>Остаток (задолженность)</t>
  </si>
  <si>
    <t>25.03.2020</t>
  </si>
  <si>
    <t>10</t>
  </si>
  <si>
    <t>20.04.2020</t>
  </si>
  <si>
    <t>z023200012/20УЦ</t>
  </si>
  <si>
    <t>15.04.2020</t>
  </si>
  <si>
    <t>ООО "Серпум-Про"</t>
  </si>
  <si>
    <t>приобритение программы "АРМ-муниципал"</t>
  </si>
  <si>
    <t>январь;                  февраль;           март;</t>
  </si>
  <si>
    <t>03.03.2020           25.03.2020;             20.04.2020</t>
  </si>
  <si>
    <t>январь;      февраль; март</t>
  </si>
  <si>
    <t>34551110/016622</t>
  </si>
  <si>
    <t>13.04.2020</t>
  </si>
  <si>
    <t>34551120/016612</t>
  </si>
  <si>
    <t>11</t>
  </si>
  <si>
    <t>13.05.2020</t>
  </si>
  <si>
    <t>Б-2020-21/01</t>
  </si>
  <si>
    <t>04.03.2020</t>
  </si>
  <si>
    <t>13</t>
  </si>
  <si>
    <t>20.05.2020</t>
  </si>
  <si>
    <t>PPP5041033110</t>
  </si>
  <si>
    <t>14</t>
  </si>
  <si>
    <t>27/05/2020</t>
  </si>
  <si>
    <t>ИП Федосов Г.С.</t>
  </si>
  <si>
    <t>10-ТО</t>
  </si>
  <si>
    <t>13.02.2020</t>
  </si>
  <si>
    <t>21.01.2020</t>
  </si>
  <si>
    <t>29</t>
  </si>
  <si>
    <t>17.02.2020</t>
  </si>
  <si>
    <t>423-СМ</t>
  </si>
  <si>
    <t>29.05.2020</t>
  </si>
  <si>
    <t>22.04.2020</t>
  </si>
  <si>
    <t xml:space="preserve">МУП "Ритуал" </t>
  </si>
  <si>
    <t>приобритение венков</t>
  </si>
  <si>
    <t>5/7</t>
  </si>
  <si>
    <t xml:space="preserve">ИП Алексеев Евгений Александрович
</t>
  </si>
  <si>
    <t>51</t>
  </si>
  <si>
    <t>13.03.2020</t>
  </si>
  <si>
    <t>за приобретение товаров для муниципальных нужд (аккумуляторы для тракторов)</t>
  </si>
  <si>
    <t>42</t>
  </si>
  <si>
    <t>28.05.2020</t>
  </si>
  <si>
    <t>за приобретение товаров для муниципальных нужд (канцтовары) в сфере осуществления отдельных полномочий Краснодарского края по образованию и организации деятельности административных комиссий</t>
  </si>
  <si>
    <t>18</t>
  </si>
  <si>
    <t>Индивидуальный предприниматель Гадун Артур Петрович</t>
  </si>
  <si>
    <t>за приобретение товаров для муниципальных нужд (дезинфицирующее средство)</t>
  </si>
  <si>
    <t>111</t>
  </si>
  <si>
    <t>за оказание услуг по проведению технического обслуживания и ремонта автомобиля</t>
  </si>
  <si>
    <t>оказание услуг по ведению бухгалтерского учёта Заказчика в 2020 году</t>
  </si>
  <si>
    <t>25.05.2020</t>
  </si>
  <si>
    <t>7</t>
  </si>
  <si>
    <t>8</t>
  </si>
  <si>
    <t>12</t>
  </si>
  <si>
    <t>15</t>
  </si>
  <si>
    <t>16</t>
  </si>
  <si>
    <t>17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</si>
  <si>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</si>
  <si>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</si>
  <si>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</si>
  <si>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</si>
  <si>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</si>
  <si>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</si>
  <si>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</si>
  <si>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</si>
  <si>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</si>
  <si>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</si>
  <si>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</si>
  <si>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</si>
  <si>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</si>
  <si>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</si>
  <si>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</si>
  <si>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</si>
  <si>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</si>
  <si>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</si>
  <si>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</si>
  <si>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</si>
  <si>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</si>
  <si>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43</t>
  </si>
  <si>
    <t>микро</t>
  </si>
  <si>
    <t>ГАУ КК "Краснодаркрайгосэкспертиза"</t>
  </si>
  <si>
    <t>ИНН контрагента</t>
  </si>
  <si>
    <t>2361007706</t>
  </si>
  <si>
    <t>3368</t>
  </si>
  <si>
    <t>29.06.2020</t>
  </si>
  <si>
    <t>Индивидцальный предприниматеот Дарадуля Наталья Пантелеевна</t>
  </si>
  <si>
    <t>235302716468</t>
  </si>
  <si>
    <t>услуги по подготовке отчета по организации и о результатах осуществления производственного экологочиского контроля</t>
  </si>
  <si>
    <t>2224</t>
  </si>
  <si>
    <t>03.07.2020</t>
  </si>
  <si>
    <t>услуги по оформлению заявки об актуализации учетных сведений свдений об объекте, оказывающее НВОС</t>
  </si>
  <si>
    <t>44</t>
  </si>
  <si>
    <t>45</t>
  </si>
  <si>
    <t>06.07.2020</t>
  </si>
  <si>
    <t>ООО "СтройДизайн"</t>
  </si>
  <si>
    <t>23580010506</t>
  </si>
  <si>
    <t xml:space="preserve">услуги на ликвидации несанкционированной свалки (вывоз отходов) с земельного участка с целевым назначением под иными объектами специального назначения для 
эксплуатации и обслуживания пункта приема мусора расположенный по адресу: 
Россия, Краснодарский край, Щербиновский район, с. Николаевка, в юго-восточной части кадастрового квартала 23:36:0301000, расположенного в границах участка 
с кадастровым номером 23:36:0301000:226
</t>
  </si>
  <si>
    <t>направлен 22.07.2020</t>
  </si>
  <si>
    <t>2308009183</t>
  </si>
  <si>
    <t>за проведение проверки сметной стоимости</t>
  </si>
  <si>
    <t>январь</t>
  </si>
  <si>
    <t>2308070396</t>
  </si>
  <si>
    <t>7710026574</t>
  </si>
  <si>
    <t>январь; февраль; март; апрель</t>
  </si>
  <si>
    <t>28.02.2020; 28.02.2020; 18.05.2020</t>
  </si>
  <si>
    <t>Январь +30%+40%; Февраль +30%+40; Март+30%+40%; Апрель+30%+40%; Май+30%+40%; Июнь+30%+40%</t>
  </si>
  <si>
    <t>25.02.2020; 28.02.2020; 18.03.2020; 21.01.2020; 20.07.2020</t>
  </si>
  <si>
    <t>2361004769</t>
  </si>
  <si>
    <t>7707049388</t>
  </si>
  <si>
    <t>январь;     февраль ;               март;   апрель;    май;</t>
  </si>
  <si>
    <t>19.03.2020;                 20.04.2020;    02.06.2020;                     16.07.2020</t>
  </si>
  <si>
    <t>январь;                 февраль;                      март;   апрель;        май;</t>
  </si>
  <si>
    <t>19.03.2020;              22.04.2020;            22.04.2020 ;       03.06.2020;                   20.07.2020</t>
  </si>
  <si>
    <t>май</t>
  </si>
  <si>
    <t>7743529527</t>
  </si>
  <si>
    <t>910306824165</t>
  </si>
  <si>
    <t>ООО "АС-НОВА"</t>
  </si>
  <si>
    <t xml:space="preserve">разработна проекто-сметной документации
</t>
  </si>
  <si>
    <t>03.04.2020;                  02.06.2020</t>
  </si>
  <si>
    <t>2358006357</t>
  </si>
  <si>
    <t>Индивидуальный предприниматель Выползов Енвгений Иванович</t>
  </si>
  <si>
    <t>235802232923</t>
  </si>
  <si>
    <t>2372001390</t>
  </si>
  <si>
    <t xml:space="preserve">январь;          февраль;               март;    </t>
  </si>
  <si>
    <t>2358001380</t>
  </si>
  <si>
    <t>1 квартал</t>
  </si>
  <si>
    <t>6154153858</t>
  </si>
  <si>
    <t xml:space="preserve">январь; февраль; март; </t>
  </si>
  <si>
    <t>2358007167</t>
  </si>
  <si>
    <t>Индивидуальный предприниматель Задорожный С.Н.</t>
  </si>
  <si>
    <t>235802935891</t>
  </si>
  <si>
    <t>235800203349</t>
  </si>
  <si>
    <t>2358005829</t>
  </si>
  <si>
    <t>235800760558</t>
  </si>
  <si>
    <t>236101385761</t>
  </si>
  <si>
    <t>ИП Шашкин Иван Владимирович</t>
  </si>
  <si>
    <t>23602446247</t>
  </si>
  <si>
    <t>апрель;    май;                     июнь</t>
  </si>
  <si>
    <t>235800350343</t>
  </si>
  <si>
    <t>заправка и ремонт картриджа</t>
  </si>
  <si>
    <t>235802845849</t>
  </si>
  <si>
    <t>2310154357</t>
  </si>
  <si>
    <t>2308119595</t>
  </si>
  <si>
    <t>0104</t>
  </si>
  <si>
    <t>0503</t>
  </si>
  <si>
    <t>РРР5041033110</t>
  </si>
  <si>
    <t>27.05.2020</t>
  </si>
  <si>
    <t>28.07.2020</t>
  </si>
  <si>
    <t>05/08/2020</t>
  </si>
  <si>
    <t>05.08.2020</t>
  </si>
  <si>
    <t>ИП Белоусова Анна Викторовна</t>
  </si>
  <si>
    <t>услуга по замене трехфазного прибора учета электроэнергии прямого включения (до 1000В) на подготовленном основании, код 3.6/Ю2/5</t>
  </si>
  <si>
    <t>заправка картриджа, ремонт картриджа</t>
  </si>
  <si>
    <t>изготовление дорожных знаков</t>
  </si>
  <si>
    <t>05.08.20</t>
  </si>
  <si>
    <t>переплет нормативно правовых актов</t>
  </si>
  <si>
    <t>04.08.20</t>
  </si>
  <si>
    <t>ИП Пинчук Р.С.</t>
  </si>
  <si>
    <t>изготовление стоек дорожных знаков</t>
  </si>
  <si>
    <t>12.08.2020</t>
  </si>
  <si>
    <t>07.07.2020</t>
  </si>
  <si>
    <t>ООО"Рубин-СБ"</t>
  </si>
  <si>
    <t>установка камер видеонаблюдения</t>
  </si>
  <si>
    <t>46</t>
  </si>
  <si>
    <t>47</t>
  </si>
  <si>
    <t>48</t>
  </si>
  <si>
    <t>49</t>
  </si>
  <si>
    <t>50</t>
  </si>
  <si>
    <t>52</t>
  </si>
  <si>
    <t>53</t>
  </si>
  <si>
    <t>54</t>
  </si>
  <si>
    <t>55</t>
  </si>
  <si>
    <t>14.09.2020</t>
  </si>
  <si>
    <t>07.09.2020</t>
  </si>
  <si>
    <t>01.09.2020</t>
  </si>
  <si>
    <t>21.07.2020</t>
  </si>
  <si>
    <t>ООО "Меркурий"</t>
  </si>
  <si>
    <t>крем  и гель антибактериальный</t>
  </si>
  <si>
    <t>01.09.2020.</t>
  </si>
  <si>
    <t>ИП Кривенда А.А.</t>
  </si>
  <si>
    <t>приобретение светильников</t>
  </si>
  <si>
    <t>56</t>
  </si>
  <si>
    <t>57</t>
  </si>
  <si>
    <t>58</t>
  </si>
  <si>
    <t>59</t>
  </si>
  <si>
    <t>60</t>
  </si>
  <si>
    <t>61</t>
  </si>
  <si>
    <t>62</t>
  </si>
  <si>
    <t>63</t>
  </si>
  <si>
    <t>21.10.2020</t>
  </si>
  <si>
    <t>ООО "Спецпожаудит"</t>
  </si>
  <si>
    <t>обпроведение работ по обследованию дымовых и вентиляционных каналов</t>
  </si>
  <si>
    <t>2358007720</t>
  </si>
  <si>
    <t>64</t>
  </si>
  <si>
    <t>445-Щ</t>
  </si>
  <si>
    <t>19.10.2020</t>
  </si>
  <si>
    <t>ПАО "Россети Кубань"</t>
  </si>
  <si>
    <t>услуга потехобслуживанию и ремонту линий уличного освещения</t>
  </si>
  <si>
    <t>65</t>
  </si>
  <si>
    <t>3.11.2020</t>
  </si>
  <si>
    <t>66</t>
  </si>
  <si>
    <t>6.11.2020</t>
  </si>
  <si>
    <t>изготовление буклетов</t>
  </si>
  <si>
    <t>67</t>
  </si>
  <si>
    <t>ДСУ №2</t>
  </si>
  <si>
    <t>приобретение фракции</t>
  </si>
  <si>
    <t>68</t>
  </si>
  <si>
    <t>69</t>
  </si>
  <si>
    <t>19.11.2020</t>
  </si>
  <si>
    <t>06-КВЗС</t>
  </si>
  <si>
    <t>програмное обеспечение по ViPNet</t>
  </si>
  <si>
    <t>70</t>
  </si>
  <si>
    <t>06-ВЗС</t>
  </si>
  <si>
    <t>приобретение сертификата на ViPNet</t>
  </si>
  <si>
    <t>71</t>
  </si>
  <si>
    <t>20.11.2020</t>
  </si>
  <si>
    <t>01.12.2020</t>
  </si>
  <si>
    <t>72</t>
  </si>
  <si>
    <t>73</t>
  </si>
  <si>
    <t>ремонт системного блока</t>
  </si>
  <si>
    <t>2308065195</t>
  </si>
  <si>
    <t>2306013160</t>
  </si>
  <si>
    <t>24.11.2020</t>
  </si>
  <si>
    <t>№74</t>
  </si>
  <si>
    <t>30.11.2020</t>
  </si>
  <si>
    <t>235800056574</t>
  </si>
  <si>
    <t>грейдирование дороги</t>
  </si>
  <si>
    <t>74</t>
  </si>
  <si>
    <t>75</t>
  </si>
  <si>
    <t>№123</t>
  </si>
  <si>
    <t>10.12.2020</t>
  </si>
  <si>
    <t>ИП Кубасова Е.С.</t>
  </si>
  <si>
    <t>канцелярские товарыприобретение товаров для муниципальных нужд (бумага, папки)</t>
  </si>
  <si>
    <t>ООО "Рубин СБ"</t>
  </si>
  <si>
    <t>монтаж АУПС и СОУЭ</t>
  </si>
  <si>
    <t>ИП Чуприна Е.В.</t>
  </si>
  <si>
    <t>07.12.2020</t>
  </si>
  <si>
    <t>18.12.2020</t>
  </si>
  <si>
    <t>76</t>
  </si>
  <si>
    <t>77</t>
  </si>
  <si>
    <t>78</t>
  </si>
  <si>
    <t>26.10.2020</t>
  </si>
  <si>
    <t>205/СП20</t>
  </si>
  <si>
    <t>2331014537</t>
  </si>
  <si>
    <t>пескосоляная смесь</t>
  </si>
  <si>
    <t>04.06.2020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</si>
</sst>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2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9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color rgb="FF000000"/>
      <name val="Times New Roman"/>
      <family val="1"/>
      <charset val="204"/>
    </font>
    <font>
      <sz val="11"/>
      <color rgb="FF00B050"/>
      <name val="Times New Roman"/>
      <family val="1"/>
      <charset val="204"/>
    </font>
    <font>
      <sz val="11"/>
      <color rgb="FF00B050"/>
      <name val="Calibri"/>
      <family val="2"/>
      <charset val="204"/>
      <scheme val="minor"/>
    </font>
    <font>
      <sz val="8"/>
      <color rgb="FF00B05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7" fillId="0" borderId="0"/>
    <xf numFmtId="43" fontId="13" fillId="0" borderId="0" applyFont="0" applyFill="0" applyBorder="0" applyAlignment="0" applyProtection="0"/>
  </cellStyleXfs>
  <cellXfs count="238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49" fontId="3" fillId="0" borderId="0" xfId="0" applyNumberFormat="1" applyFont="1" applyAlignment="1">
      <alignment horizontal="left" vertical="top" wrapText="1"/>
    </xf>
    <xf numFmtId="2" fontId="3" fillId="0" borderId="0" xfId="0" applyNumberFormat="1" applyFont="1" applyAlignment="1">
      <alignment horizontal="left" vertical="top" wrapText="1"/>
    </xf>
    <xf numFmtId="49" fontId="3" fillId="0" borderId="0" xfId="0" applyNumberFormat="1" applyFont="1" applyAlignment="1">
      <alignment horizontal="left" vertical="top" wrapText="1"/>
    </xf>
    <xf numFmtId="2" fontId="3" fillId="0" borderId="0" xfId="0" applyNumberFormat="1" applyFont="1" applyAlignment="1">
      <alignment horizontal="right" vertical="top" wrapText="1"/>
    </xf>
    <xf numFmtId="0" fontId="1" fillId="0" borderId="0" xfId="0" applyFont="1" applyAlignment="1">
      <alignment vertical="top" wrapText="1"/>
    </xf>
    <xf numFmtId="49" fontId="5" fillId="0" borderId="2" xfId="0" applyNumberFormat="1" applyFont="1" applyBorder="1" applyAlignment="1">
      <alignment horizontal="center" vertical="top" wrapText="1"/>
    </xf>
    <xf numFmtId="2" fontId="5" fillId="0" borderId="3" xfId="0" applyNumberFormat="1" applyFont="1" applyBorder="1" applyAlignment="1">
      <alignment horizontal="center" vertical="top" wrapText="1"/>
    </xf>
    <xf numFmtId="49" fontId="6" fillId="0" borderId="2" xfId="0" applyNumberFormat="1" applyFont="1" applyBorder="1" applyAlignment="1">
      <alignment horizontal="left" vertical="top" wrapText="1"/>
    </xf>
    <xf numFmtId="49" fontId="6" fillId="0" borderId="3" xfId="0" applyNumberFormat="1" applyFont="1" applyBorder="1" applyAlignment="1">
      <alignment horizontal="left" vertical="top" wrapText="1"/>
    </xf>
    <xf numFmtId="2" fontId="6" fillId="0" borderId="3" xfId="0" applyNumberFormat="1" applyFont="1" applyBorder="1" applyAlignment="1">
      <alignment horizontal="left" vertical="top" wrapText="1"/>
    </xf>
    <xf numFmtId="49" fontId="5" fillId="0" borderId="0" xfId="0" applyNumberFormat="1" applyFont="1" applyAlignment="1">
      <alignment horizontal="left" vertical="top" wrapText="1"/>
    </xf>
    <xf numFmtId="2" fontId="5" fillId="0" borderId="0" xfId="0" applyNumberFormat="1" applyFont="1" applyAlignment="1">
      <alignment horizontal="left" vertical="top" wrapText="1"/>
    </xf>
    <xf numFmtId="0" fontId="7" fillId="0" borderId="0" xfId="1"/>
    <xf numFmtId="0" fontId="8" fillId="0" borderId="0" xfId="1" applyFont="1" applyAlignment="1">
      <alignment wrapText="1"/>
    </xf>
    <xf numFmtId="0" fontId="8" fillId="0" borderId="0" xfId="1" applyFont="1" applyAlignment="1">
      <alignment vertical="top" wrapText="1"/>
    </xf>
    <xf numFmtId="0" fontId="7" fillId="0" borderId="0" xfId="1" applyAlignment="1">
      <alignment horizontal="center" vertical="top"/>
    </xf>
    <xf numFmtId="0" fontId="8" fillId="0" borderId="0" xfId="1" quotePrefix="1" applyFont="1" applyAlignment="1">
      <alignment vertical="top" wrapText="1"/>
    </xf>
    <xf numFmtId="0" fontId="4" fillId="0" borderId="0" xfId="1" applyFont="1" applyAlignment="1">
      <alignment horizontal="center" vertical="top"/>
    </xf>
    <xf numFmtId="0" fontId="8" fillId="0" borderId="4" xfId="1" applyFont="1" applyFill="1" applyBorder="1" applyAlignment="1">
      <alignment horizontal="center" wrapText="1"/>
    </xf>
    <xf numFmtId="0" fontId="8" fillId="0" borderId="5" xfId="1" applyFont="1" applyFill="1" applyBorder="1" applyAlignment="1">
      <alignment horizontal="center" wrapText="1"/>
    </xf>
    <xf numFmtId="0" fontId="8" fillId="0" borderId="5" xfId="1" applyFont="1" applyBorder="1" applyAlignment="1">
      <alignment vertical="top" wrapText="1"/>
    </xf>
    <xf numFmtId="0" fontId="7" fillId="0" borderId="6" xfId="1" applyBorder="1" applyAlignment="1">
      <alignment horizontal="center" vertical="top"/>
    </xf>
    <xf numFmtId="0" fontId="8" fillId="0" borderId="7" xfId="1" applyFont="1" applyFill="1" applyBorder="1" applyAlignment="1">
      <alignment horizontal="center" wrapText="1"/>
    </xf>
    <xf numFmtId="0" fontId="8" fillId="0" borderId="0" xfId="1" applyFont="1" applyFill="1" applyBorder="1" applyAlignment="1">
      <alignment horizontal="center" wrapText="1"/>
    </xf>
    <xf numFmtId="0" fontId="7" fillId="0" borderId="8" xfId="1" applyBorder="1" applyAlignment="1">
      <alignment horizontal="center" vertical="top"/>
    </xf>
    <xf numFmtId="0" fontId="9" fillId="0" borderId="7" xfId="1" applyFont="1" applyBorder="1" applyAlignment="1">
      <alignment vertical="top" wrapText="1"/>
    </xf>
    <xf numFmtId="0" fontId="9" fillId="0" borderId="0" xfId="1" applyFont="1" applyBorder="1" applyAlignment="1">
      <alignment vertical="top" wrapText="1"/>
    </xf>
    <xf numFmtId="0" fontId="10" fillId="0" borderId="0" xfId="1" applyFont="1" applyBorder="1" applyAlignment="1">
      <alignment vertical="top" wrapText="1"/>
    </xf>
    <xf numFmtId="0" fontId="8" fillId="0" borderId="0" xfId="1" applyFont="1" applyBorder="1" applyAlignment="1">
      <alignment vertical="top" wrapText="1"/>
    </xf>
    <xf numFmtId="0" fontId="8" fillId="0" borderId="7" xfId="1" applyFont="1" applyFill="1" applyBorder="1" applyAlignment="1">
      <alignment wrapText="1"/>
    </xf>
    <xf numFmtId="0" fontId="8" fillId="0" borderId="0" xfId="1" applyFont="1" applyFill="1" applyBorder="1" applyAlignment="1">
      <alignment vertical="top" wrapText="1"/>
    </xf>
    <xf numFmtId="0" fontId="12" fillId="0" borderId="7" xfId="1" applyFont="1" applyFill="1" applyBorder="1" applyAlignment="1">
      <alignment horizontal="center" wrapText="1"/>
    </xf>
    <xf numFmtId="0" fontId="12" fillId="0" borderId="0" xfId="1" applyFont="1" applyFill="1" applyBorder="1" applyAlignment="1">
      <alignment horizontal="center" wrapText="1"/>
    </xf>
    <xf numFmtId="0" fontId="12" fillId="0" borderId="9" xfId="1" applyFont="1" applyFill="1" applyBorder="1" applyAlignment="1">
      <alignment horizontal="center" wrapText="1"/>
    </xf>
    <xf numFmtId="0" fontId="12" fillId="0" borderId="10" xfId="1" applyFont="1" applyFill="1" applyBorder="1" applyAlignment="1">
      <alignment horizontal="center" wrapText="1"/>
    </xf>
    <xf numFmtId="0" fontId="7" fillId="0" borderId="11" xfId="1" applyBorder="1" applyAlignment="1">
      <alignment horizontal="center" vertical="top"/>
    </xf>
    <xf numFmtId="49" fontId="2" fillId="2" borderId="0" xfId="0" applyNumberFormat="1" applyFont="1" applyFill="1" applyAlignment="1">
      <alignment vertical="top" wrapText="1"/>
    </xf>
    <xf numFmtId="49" fontId="3" fillId="2" borderId="0" xfId="0" applyNumberFormat="1" applyFont="1" applyFill="1" applyAlignment="1">
      <alignment horizontal="left" vertical="top" wrapText="1"/>
    </xf>
    <xf numFmtId="2" fontId="3" fillId="2" borderId="0" xfId="0" applyNumberFormat="1" applyFont="1" applyFill="1" applyAlignment="1">
      <alignment horizontal="right" vertical="top" wrapText="1"/>
    </xf>
    <xf numFmtId="49" fontId="2" fillId="2" borderId="0" xfId="0" applyNumberFormat="1" applyFont="1" applyFill="1" applyBorder="1" applyAlignment="1">
      <alignment horizontal="left" vertical="top" wrapText="1"/>
    </xf>
    <xf numFmtId="2" fontId="2" fillId="2" borderId="0" xfId="0" applyNumberFormat="1" applyFont="1" applyFill="1" applyBorder="1" applyAlignment="1">
      <alignment horizontal="right" vertical="top" wrapText="1"/>
    </xf>
    <xf numFmtId="49" fontId="3" fillId="2" borderId="1" xfId="0" applyNumberFormat="1" applyFont="1" applyFill="1" applyBorder="1" applyAlignment="1">
      <alignment horizontal="center" vertical="top" wrapText="1"/>
    </xf>
    <xf numFmtId="49" fontId="5" fillId="2" borderId="1" xfId="0" applyNumberFormat="1" applyFont="1" applyFill="1" applyBorder="1" applyAlignment="1">
      <alignment horizontal="center" vertical="top" wrapText="1"/>
    </xf>
    <xf numFmtId="49" fontId="3" fillId="2" borderId="1" xfId="0" applyNumberFormat="1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vertical="top" wrapText="1"/>
    </xf>
    <xf numFmtId="49" fontId="5" fillId="2" borderId="1" xfId="0" applyNumberFormat="1" applyFont="1" applyFill="1" applyBorder="1" applyAlignment="1">
      <alignment horizontal="left" vertical="top" wrapText="1"/>
    </xf>
    <xf numFmtId="2" fontId="3" fillId="2" borderId="1" xfId="0" applyNumberFormat="1" applyFont="1" applyFill="1" applyBorder="1" applyAlignment="1">
      <alignment horizontal="right" vertical="top" wrapText="1"/>
    </xf>
    <xf numFmtId="0" fontId="4" fillId="2" borderId="1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center"/>
    </xf>
    <xf numFmtId="14" fontId="4" fillId="2" borderId="1" xfId="0" applyNumberFormat="1" applyFont="1" applyFill="1" applyBorder="1" applyAlignment="1">
      <alignment horizontal="center"/>
    </xf>
    <xf numFmtId="2" fontId="4" fillId="2" borderId="1" xfId="0" applyNumberFormat="1" applyFont="1" applyFill="1" applyBorder="1"/>
    <xf numFmtId="2" fontId="4" fillId="2" borderId="1" xfId="0" applyNumberFormat="1" applyFont="1" applyFill="1" applyBorder="1" applyAlignment="1">
      <alignment vertical="top"/>
    </xf>
    <xf numFmtId="14" fontId="4" fillId="2" borderId="1" xfId="0" applyNumberFormat="1" applyFont="1" applyFill="1" applyBorder="1" applyAlignment="1">
      <alignment horizontal="center" vertical="top"/>
    </xf>
    <xf numFmtId="49" fontId="5" fillId="3" borderId="1" xfId="0" applyNumberFormat="1" applyFont="1" applyFill="1" applyBorder="1" applyAlignment="1">
      <alignment horizontal="center" vertical="top" wrapText="1"/>
    </xf>
    <xf numFmtId="49" fontId="5" fillId="3" borderId="12" xfId="0" applyNumberFormat="1" applyFont="1" applyFill="1" applyBorder="1" applyAlignment="1">
      <alignment horizontal="center" vertical="top" wrapText="1"/>
    </xf>
    <xf numFmtId="49" fontId="5" fillId="3" borderId="12" xfId="0" applyNumberFormat="1" applyFont="1" applyFill="1" applyBorder="1" applyAlignment="1">
      <alignment horizontal="left" vertical="top" wrapText="1"/>
    </xf>
    <xf numFmtId="49" fontId="5" fillId="2" borderId="12" xfId="0" applyNumberFormat="1" applyFont="1" applyFill="1" applyBorder="1" applyAlignment="1">
      <alignment horizontal="left" vertical="top" wrapText="1"/>
    </xf>
    <xf numFmtId="14" fontId="4" fillId="2" borderId="12" xfId="0" applyNumberFormat="1" applyFont="1" applyFill="1" applyBorder="1" applyAlignment="1">
      <alignment horizontal="center"/>
    </xf>
    <xf numFmtId="49" fontId="5" fillId="2" borderId="12" xfId="0" applyNumberFormat="1" applyFont="1" applyFill="1" applyBorder="1" applyAlignment="1">
      <alignment horizontal="center" vertical="top" wrapText="1"/>
    </xf>
    <xf numFmtId="2" fontId="4" fillId="3" borderId="12" xfId="0" applyNumberFormat="1" applyFont="1" applyFill="1" applyBorder="1" applyAlignment="1">
      <alignment vertical="top"/>
    </xf>
    <xf numFmtId="49" fontId="2" fillId="2" borderId="1" xfId="0" applyNumberFormat="1" applyFont="1" applyFill="1" applyBorder="1" applyAlignment="1">
      <alignment horizontal="lef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0" fontId="4" fillId="3" borderId="1" xfId="0" applyFont="1" applyFill="1" applyBorder="1" applyAlignment="1">
      <alignment horizontal="center" vertical="top"/>
    </xf>
    <xf numFmtId="49" fontId="5" fillId="3" borderId="1" xfId="0" applyNumberFormat="1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left" vertical="top" wrapText="1"/>
    </xf>
    <xf numFmtId="49" fontId="5" fillId="3" borderId="3" xfId="0" applyNumberFormat="1" applyFont="1" applyFill="1" applyBorder="1" applyAlignment="1">
      <alignment horizontal="left" vertical="top" wrapText="1"/>
    </xf>
    <xf numFmtId="0" fontId="4" fillId="3" borderId="12" xfId="0" applyFont="1" applyFill="1" applyBorder="1" applyAlignment="1">
      <alignment vertical="top" wrapText="1"/>
    </xf>
    <xf numFmtId="14" fontId="4" fillId="3" borderId="12" xfId="0" applyNumberFormat="1" applyFont="1" applyFill="1" applyBorder="1" applyAlignment="1">
      <alignment horizontal="center" vertical="top"/>
    </xf>
    <xf numFmtId="43" fontId="4" fillId="0" borderId="3" xfId="2" applyFont="1" applyBorder="1" applyAlignment="1">
      <alignment horizontal="center" vertical="top" wrapText="1" shrinkToFit="1"/>
    </xf>
    <xf numFmtId="14" fontId="4" fillId="0" borderId="3" xfId="0" applyNumberFormat="1" applyFont="1" applyBorder="1" applyAlignment="1">
      <alignment horizontal="center" vertical="top" wrapText="1" shrinkToFit="1"/>
    </xf>
    <xf numFmtId="49" fontId="5" fillId="0" borderId="3" xfId="0" applyNumberFormat="1" applyFont="1" applyBorder="1" applyAlignment="1">
      <alignment horizontal="center" vertical="top" wrapText="1"/>
    </xf>
    <xf numFmtId="4" fontId="4" fillId="0" borderId="3" xfId="0" applyNumberFormat="1" applyFont="1" applyBorder="1" applyAlignment="1">
      <alignment horizontal="center" vertical="top" wrapText="1" shrinkToFit="1"/>
    </xf>
    <xf numFmtId="0" fontId="4" fillId="0" borderId="3" xfId="0" applyFont="1" applyBorder="1" applyAlignment="1">
      <alignment horizontal="center" vertical="top" wrapText="1"/>
    </xf>
    <xf numFmtId="49" fontId="3" fillId="0" borderId="0" xfId="0" applyNumberFormat="1" applyFont="1" applyAlignment="1">
      <alignment horizontal="left" vertical="top" wrapText="1"/>
    </xf>
    <xf numFmtId="49" fontId="5" fillId="0" borderId="0" xfId="0" applyNumberFormat="1" applyFont="1" applyAlignment="1">
      <alignment horizontal="left" vertical="top" wrapText="1"/>
    </xf>
    <xf numFmtId="49" fontId="5" fillId="4" borderId="1" xfId="0" applyNumberFormat="1" applyFont="1" applyFill="1" applyBorder="1" applyAlignment="1">
      <alignment horizontal="center" vertical="top" wrapText="1"/>
    </xf>
    <xf numFmtId="0" fontId="4" fillId="4" borderId="12" xfId="0" applyFont="1" applyFill="1" applyBorder="1" applyAlignment="1">
      <alignment vertical="top" wrapText="1"/>
    </xf>
    <xf numFmtId="49" fontId="5" fillId="4" borderId="2" xfId="0" applyNumberFormat="1" applyFont="1" applyFill="1" applyBorder="1" applyAlignment="1">
      <alignment horizontal="left" vertical="top" wrapText="1"/>
    </xf>
    <xf numFmtId="49" fontId="5" fillId="4" borderId="3" xfId="0" applyNumberFormat="1" applyFont="1" applyFill="1" applyBorder="1" applyAlignment="1">
      <alignment horizontal="left" vertical="top" wrapText="1"/>
    </xf>
    <xf numFmtId="0" fontId="4" fillId="4" borderId="3" xfId="0" applyFont="1" applyFill="1" applyBorder="1" applyAlignment="1">
      <alignment vertical="top" wrapText="1"/>
    </xf>
    <xf numFmtId="0" fontId="0" fillId="0" borderId="1" xfId="0" applyBorder="1"/>
    <xf numFmtId="0" fontId="0" fillId="0" borderId="1" xfId="0" applyBorder="1" applyAlignment="1">
      <alignment wrapText="1"/>
    </xf>
    <xf numFmtId="49" fontId="2" fillId="2" borderId="1" xfId="0" applyNumberFormat="1" applyFont="1" applyFill="1" applyBorder="1" applyAlignment="1">
      <alignment horizontal="center" vertical="top" wrapText="1"/>
    </xf>
    <xf numFmtId="49" fontId="2" fillId="2" borderId="1" xfId="0" applyNumberFormat="1" applyFont="1" applyFill="1" applyBorder="1" applyAlignment="1">
      <alignment horizontal="center" vertical="center" wrapText="1"/>
    </xf>
    <xf numFmtId="2" fontId="0" fillId="0" borderId="1" xfId="0" applyNumberFormat="1" applyBorder="1"/>
    <xf numFmtId="0" fontId="0" fillId="0" borderId="1" xfId="0" applyBorder="1" applyAlignment="1">
      <alignment horizontal="center" wrapText="1"/>
    </xf>
    <xf numFmtId="49" fontId="5" fillId="4" borderId="12" xfId="0" applyNumberFormat="1" applyFont="1" applyFill="1" applyBorder="1" applyAlignment="1">
      <alignment horizontal="center" vertical="top" wrapText="1"/>
    </xf>
    <xf numFmtId="49" fontId="5" fillId="4" borderId="12" xfId="0" applyNumberFormat="1" applyFont="1" applyFill="1" applyBorder="1" applyAlignment="1">
      <alignment horizontal="left" vertical="top" wrapText="1"/>
    </xf>
    <xf numFmtId="2" fontId="5" fillId="4" borderId="12" xfId="0" applyNumberFormat="1" applyFont="1" applyFill="1" applyBorder="1" applyAlignment="1">
      <alignment horizontal="right" vertical="top" wrapText="1"/>
    </xf>
    <xf numFmtId="14" fontId="0" fillId="0" borderId="1" xfId="0" applyNumberFormat="1" applyBorder="1" applyAlignment="1">
      <alignment wrapText="1"/>
    </xf>
    <xf numFmtId="49" fontId="3" fillId="2" borderId="12" xfId="0" applyNumberFormat="1" applyFont="1" applyFill="1" applyBorder="1" applyAlignment="1">
      <alignment horizontal="center"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14" fontId="4" fillId="4" borderId="12" xfId="0" applyNumberFormat="1" applyFont="1" applyFill="1" applyBorder="1" applyAlignment="1">
      <alignment horizontal="center"/>
    </xf>
    <xf numFmtId="2" fontId="4" fillId="4" borderId="12" xfId="0" applyNumberFormat="1" applyFont="1" applyFill="1" applyBorder="1" applyAlignment="1">
      <alignment vertical="top"/>
    </xf>
    <xf numFmtId="49" fontId="3" fillId="2" borderId="12" xfId="0" applyNumberFormat="1" applyFont="1" applyFill="1" applyBorder="1" applyAlignment="1">
      <alignment horizontal="left" vertical="top" wrapText="1"/>
    </xf>
    <xf numFmtId="0" fontId="14" fillId="0" borderId="1" xfId="0" applyFont="1" applyBorder="1" applyAlignment="1">
      <alignment horizontal="center" wrapText="1"/>
    </xf>
    <xf numFmtId="0" fontId="14" fillId="0" borderId="12" xfId="0" applyFont="1" applyBorder="1" applyAlignment="1">
      <alignment horizontal="center" wrapText="1"/>
    </xf>
    <xf numFmtId="49" fontId="5" fillId="4" borderId="3" xfId="0" applyNumberFormat="1" applyFont="1" applyFill="1" applyBorder="1" applyAlignment="1">
      <alignment horizontal="center" vertical="top" wrapText="1"/>
    </xf>
    <xf numFmtId="14" fontId="14" fillId="0" borderId="12" xfId="0" applyNumberFormat="1" applyFont="1" applyBorder="1" applyAlignment="1">
      <alignment horizontal="center" wrapText="1"/>
    </xf>
    <xf numFmtId="2" fontId="5" fillId="4" borderId="3" xfId="0" applyNumberFormat="1" applyFont="1" applyFill="1" applyBorder="1" applyAlignment="1">
      <alignment horizontal="right" vertical="top" wrapText="1"/>
    </xf>
    <xf numFmtId="0" fontId="4" fillId="4" borderId="12" xfId="0" applyFont="1" applyFill="1" applyBorder="1" applyAlignment="1">
      <alignment horizontal="left" wrapText="1"/>
    </xf>
    <xf numFmtId="49" fontId="3" fillId="5" borderId="1" xfId="0" applyNumberFormat="1" applyFont="1" applyFill="1" applyBorder="1" applyAlignment="1">
      <alignment horizontal="center" vertical="top" wrapText="1"/>
    </xf>
    <xf numFmtId="49" fontId="16" fillId="4" borderId="12" xfId="0" applyNumberFormat="1" applyFont="1" applyFill="1" applyBorder="1" applyAlignment="1">
      <alignment horizontal="left" vertical="top" wrapText="1"/>
    </xf>
    <xf numFmtId="0" fontId="14" fillId="0" borderId="1" xfId="0" applyFont="1" applyBorder="1" applyAlignment="1">
      <alignment wrapText="1"/>
    </xf>
    <xf numFmtId="49" fontId="2" fillId="2" borderId="0" xfId="0" applyNumberFormat="1" applyFont="1" applyFill="1" applyBorder="1" applyAlignment="1">
      <alignment horizontal="center" vertical="top" wrapText="1"/>
    </xf>
    <xf numFmtId="49" fontId="3" fillId="2" borderId="0" xfId="0" applyNumberFormat="1" applyFont="1" applyFill="1" applyAlignment="1">
      <alignment horizontal="center" vertical="top" wrapText="1"/>
    </xf>
    <xf numFmtId="0" fontId="4" fillId="4" borderId="12" xfId="0" applyFont="1" applyFill="1" applyBorder="1" applyAlignment="1">
      <alignment horizontal="center" wrapText="1"/>
    </xf>
    <xf numFmtId="49" fontId="3" fillId="2" borderId="3" xfId="0" applyNumberFormat="1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wrapText="1"/>
    </xf>
    <xf numFmtId="49" fontId="3" fillId="0" borderId="0" xfId="0" applyNumberFormat="1" applyFont="1" applyAlignment="1">
      <alignment horizontal="center" vertical="top" wrapText="1"/>
    </xf>
    <xf numFmtId="49" fontId="5" fillId="0" borderId="0" xfId="0" applyNumberFormat="1" applyFont="1" applyAlignment="1">
      <alignment horizontal="center" vertical="top" wrapText="1"/>
    </xf>
    <xf numFmtId="49" fontId="3" fillId="0" borderId="0" xfId="0" applyNumberFormat="1" applyFont="1" applyAlignment="1">
      <alignment horizontal="left" vertical="top" wrapText="1"/>
    </xf>
    <xf numFmtId="49" fontId="5" fillId="0" borderId="0" xfId="0" applyNumberFormat="1" applyFont="1" applyAlignment="1">
      <alignment horizontal="left" vertical="top" wrapText="1"/>
    </xf>
    <xf numFmtId="49" fontId="2" fillId="2" borderId="0" xfId="0" applyNumberFormat="1" applyFont="1" applyFill="1" applyBorder="1" applyAlignment="1">
      <alignment horizontal="center" vertical="top" wrapText="1"/>
    </xf>
    <xf numFmtId="49" fontId="5" fillId="4" borderId="2" xfId="0" applyNumberFormat="1" applyFont="1" applyFill="1" applyBorder="1" applyAlignment="1">
      <alignment horizontal="center" vertical="top" wrapText="1"/>
    </xf>
    <xf numFmtId="0" fontId="1" fillId="2" borderId="0" xfId="0" applyFont="1" applyFill="1" applyAlignment="1">
      <alignment wrapText="1"/>
    </xf>
    <xf numFmtId="0" fontId="0" fillId="2" borderId="1" xfId="0" applyFill="1" applyBorder="1" applyAlignment="1">
      <alignment wrapText="1"/>
    </xf>
    <xf numFmtId="0" fontId="0" fillId="2" borderId="1" xfId="0" applyFill="1" applyBorder="1"/>
    <xf numFmtId="2" fontId="0" fillId="2" borderId="1" xfId="0" applyNumberFormat="1" applyFill="1" applyBorder="1"/>
    <xf numFmtId="0" fontId="0" fillId="2" borderId="0" xfId="0" applyFill="1"/>
    <xf numFmtId="0" fontId="17" fillId="2" borderId="0" xfId="0" applyFont="1" applyFill="1" applyAlignment="1">
      <alignment wrapText="1"/>
    </xf>
    <xf numFmtId="0" fontId="18" fillId="2" borderId="1" xfId="0" applyFont="1" applyFill="1" applyBorder="1" applyAlignment="1">
      <alignment horizontal="center" wrapText="1"/>
    </xf>
    <xf numFmtId="14" fontId="18" fillId="2" borderId="1" xfId="0" applyNumberFormat="1" applyFont="1" applyFill="1" applyBorder="1" applyAlignment="1">
      <alignment horizontal="center" wrapText="1"/>
    </xf>
    <xf numFmtId="0" fontId="18" fillId="2" borderId="1" xfId="0" applyFont="1" applyFill="1" applyBorder="1" applyAlignment="1">
      <alignment wrapText="1"/>
    </xf>
    <xf numFmtId="14" fontId="18" fillId="2" borderId="1" xfId="0" applyNumberFormat="1" applyFont="1" applyFill="1" applyBorder="1" applyAlignment="1">
      <alignment wrapText="1"/>
    </xf>
    <xf numFmtId="0" fontId="18" fillId="2" borderId="1" xfId="0" applyFont="1" applyFill="1" applyBorder="1"/>
    <xf numFmtId="2" fontId="18" fillId="2" borderId="1" xfId="0" applyNumberFormat="1" applyFont="1" applyFill="1" applyBorder="1"/>
    <xf numFmtId="0" fontId="18" fillId="2" borderId="0" xfId="0" applyFont="1" applyFill="1"/>
    <xf numFmtId="14" fontId="18" fillId="2" borderId="1" xfId="0" applyNumberFormat="1" applyFont="1" applyFill="1" applyBorder="1" applyAlignment="1">
      <alignment horizontal="left" vertical="top" wrapText="1"/>
    </xf>
    <xf numFmtId="14" fontId="18" fillId="2" borderId="12" xfId="0" applyNumberFormat="1" applyFont="1" applyFill="1" applyBorder="1" applyAlignment="1">
      <alignment wrapText="1"/>
    </xf>
    <xf numFmtId="0" fontId="18" fillId="2" borderId="12" xfId="0" applyFont="1" applyFill="1" applyBorder="1" applyAlignment="1">
      <alignment horizontal="center" wrapText="1"/>
    </xf>
    <xf numFmtId="0" fontId="18" fillId="2" borderId="12" xfId="0" applyFont="1" applyFill="1" applyBorder="1" applyAlignment="1">
      <alignment wrapText="1"/>
    </xf>
    <xf numFmtId="0" fontId="18" fillId="2" borderId="12" xfId="0" applyFont="1" applyFill="1" applyBorder="1"/>
    <xf numFmtId="49" fontId="18" fillId="2" borderId="12" xfId="0" applyNumberFormat="1" applyFont="1" applyFill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19" fillId="2" borderId="1" xfId="0" applyFont="1" applyFill="1" applyBorder="1" applyAlignment="1">
      <alignment vertical="top" wrapText="1"/>
    </xf>
    <xf numFmtId="14" fontId="18" fillId="2" borderId="1" xfId="0" applyNumberFormat="1" applyFont="1" applyFill="1" applyBorder="1" applyAlignment="1">
      <alignment vertical="top" wrapText="1"/>
    </xf>
    <xf numFmtId="14" fontId="18" fillId="2" borderId="12" xfId="0" applyNumberFormat="1" applyFont="1" applyFill="1" applyBorder="1" applyAlignment="1">
      <alignment horizontal="center" wrapText="1"/>
    </xf>
    <xf numFmtId="0" fontId="14" fillId="2" borderId="1" xfId="0" applyFont="1" applyFill="1" applyBorder="1" applyAlignment="1">
      <alignment horizontal="center" wrapText="1"/>
    </xf>
    <xf numFmtId="0" fontId="14" fillId="2" borderId="12" xfId="0" applyFont="1" applyFill="1" applyBorder="1" applyAlignment="1">
      <alignment horizontal="center" wrapText="1"/>
    </xf>
    <xf numFmtId="14" fontId="14" fillId="2" borderId="12" xfId="0" applyNumberFormat="1" applyFont="1" applyFill="1" applyBorder="1" applyAlignment="1">
      <alignment horizontal="center" wrapText="1"/>
    </xf>
    <xf numFmtId="14" fontId="0" fillId="2" borderId="1" xfId="0" applyNumberFormat="1" applyFill="1" applyBorder="1" applyAlignment="1">
      <alignment wrapText="1"/>
    </xf>
    <xf numFmtId="0" fontId="4" fillId="3" borderId="3" xfId="0" applyFont="1" applyFill="1" applyBorder="1" applyAlignment="1">
      <alignment vertical="top" wrapText="1"/>
    </xf>
    <xf numFmtId="0" fontId="14" fillId="2" borderId="1" xfId="0" applyFont="1" applyFill="1" applyBorder="1" applyAlignment="1">
      <alignment wrapText="1"/>
    </xf>
    <xf numFmtId="0" fontId="21" fillId="0" borderId="0" xfId="0" applyFont="1" applyAlignment="1">
      <alignment wrapText="1"/>
    </xf>
    <xf numFmtId="0" fontId="20" fillId="0" borderId="1" xfId="0" applyFont="1" applyBorder="1" applyAlignment="1">
      <alignment wrapText="1"/>
    </xf>
    <xf numFmtId="0" fontId="20" fillId="0" borderId="1" xfId="0" applyFont="1" applyBorder="1"/>
    <xf numFmtId="2" fontId="20" fillId="0" borderId="1" xfId="0" applyNumberFormat="1" applyFont="1" applyBorder="1"/>
    <xf numFmtId="0" fontId="20" fillId="0" borderId="0" xfId="0" applyFont="1"/>
    <xf numFmtId="49" fontId="4" fillId="2" borderId="1" xfId="0" applyNumberFormat="1" applyFont="1" applyFill="1" applyBorder="1" applyAlignment="1">
      <alignment horizontal="center" vertical="top" wrapText="1"/>
    </xf>
    <xf numFmtId="49" fontId="4" fillId="3" borderId="1" xfId="0" applyNumberFormat="1" applyFont="1" applyFill="1" applyBorder="1" applyAlignment="1">
      <alignment horizontal="center" vertical="top" wrapText="1"/>
    </xf>
    <xf numFmtId="49" fontId="4" fillId="3" borderId="12" xfId="0" applyNumberFormat="1" applyFont="1" applyFill="1" applyBorder="1" applyAlignment="1">
      <alignment horizontal="center" vertical="top" wrapText="1"/>
    </xf>
    <xf numFmtId="49" fontId="4" fillId="3" borderId="12" xfId="0" applyNumberFormat="1" applyFont="1" applyFill="1" applyBorder="1" applyAlignment="1">
      <alignment horizontal="left" vertical="top" wrapText="1"/>
    </xf>
    <xf numFmtId="2" fontId="4" fillId="3" borderId="12" xfId="0" applyNumberFormat="1" applyFont="1" applyFill="1" applyBorder="1" applyAlignment="1">
      <alignment horizontal="right" vertical="top" wrapText="1"/>
    </xf>
    <xf numFmtId="0" fontId="22" fillId="2" borderId="0" xfId="0" applyFont="1" applyFill="1" applyAlignment="1">
      <alignment wrapText="1"/>
    </xf>
    <xf numFmtId="0" fontId="23" fillId="2" borderId="1" xfId="0" applyFont="1" applyFill="1" applyBorder="1" applyAlignment="1">
      <alignment wrapText="1"/>
    </xf>
    <xf numFmtId="0" fontId="23" fillId="2" borderId="1" xfId="0" applyFont="1" applyFill="1" applyBorder="1"/>
    <xf numFmtId="2" fontId="23" fillId="2" borderId="1" xfId="0" applyNumberFormat="1" applyFont="1" applyFill="1" applyBorder="1"/>
    <xf numFmtId="0" fontId="23" fillId="2" borderId="0" xfId="0" applyFont="1" applyFill="1"/>
    <xf numFmtId="49" fontId="4" fillId="4" borderId="2" xfId="0" applyNumberFormat="1" applyFont="1" applyFill="1" applyBorder="1" applyAlignment="1">
      <alignment horizontal="center" vertical="top" wrapText="1"/>
    </xf>
    <xf numFmtId="49" fontId="4" fillId="4" borderId="2" xfId="0" applyNumberFormat="1" applyFont="1" applyFill="1" applyBorder="1" applyAlignment="1">
      <alignment horizontal="left" vertical="top" wrapText="1"/>
    </xf>
    <xf numFmtId="49" fontId="4" fillId="4" borderId="3" xfId="0" applyNumberFormat="1" applyFont="1" applyFill="1" applyBorder="1" applyAlignment="1">
      <alignment horizontal="center" vertical="top" wrapText="1"/>
    </xf>
    <xf numFmtId="49" fontId="4" fillId="2" borderId="1" xfId="0" applyNumberFormat="1" applyFont="1" applyFill="1" applyBorder="1" applyAlignment="1">
      <alignment horizontal="left" vertical="top" wrapText="1"/>
    </xf>
    <xf numFmtId="2" fontId="4" fillId="2" borderId="1" xfId="0" applyNumberFormat="1" applyFont="1" applyFill="1" applyBorder="1" applyAlignment="1">
      <alignment horizontal="right" vertical="top" wrapText="1"/>
    </xf>
    <xf numFmtId="0" fontId="22" fillId="0" borderId="0" xfId="0" applyFont="1" applyAlignment="1">
      <alignment wrapText="1"/>
    </xf>
    <xf numFmtId="0" fontId="23" fillId="0" borderId="1" xfId="0" applyFont="1" applyBorder="1" applyAlignment="1">
      <alignment horizontal="center" wrapText="1"/>
    </xf>
    <xf numFmtId="0" fontId="23" fillId="0" borderId="1" xfId="0" applyFont="1" applyBorder="1" applyAlignment="1">
      <alignment wrapText="1"/>
    </xf>
    <xf numFmtId="0" fontId="23" fillId="0" borderId="1" xfId="0" applyFont="1" applyBorder="1"/>
    <xf numFmtId="2" fontId="23" fillId="0" borderId="1" xfId="0" applyNumberFormat="1" applyFont="1" applyBorder="1"/>
    <xf numFmtId="0" fontId="23" fillId="0" borderId="0" xfId="0" applyFont="1"/>
    <xf numFmtId="49" fontId="4" fillId="4" borderId="1" xfId="0" applyNumberFormat="1" applyFont="1" applyFill="1" applyBorder="1" applyAlignment="1">
      <alignment horizontal="center" vertical="top" wrapText="1"/>
    </xf>
    <xf numFmtId="49" fontId="4" fillId="4" borderId="12" xfId="0" applyNumberFormat="1" applyFont="1" applyFill="1" applyBorder="1" applyAlignment="1">
      <alignment horizontal="center" vertical="top" wrapText="1"/>
    </xf>
    <xf numFmtId="49" fontId="4" fillId="4" borderId="12" xfId="0" applyNumberFormat="1" applyFont="1" applyFill="1" applyBorder="1" applyAlignment="1">
      <alignment horizontal="left" vertical="top" wrapText="1"/>
    </xf>
    <xf numFmtId="2" fontId="4" fillId="4" borderId="12" xfId="0" applyNumberFormat="1" applyFont="1" applyFill="1" applyBorder="1" applyAlignment="1">
      <alignment horizontal="right" vertical="top" wrapText="1"/>
    </xf>
    <xf numFmtId="49" fontId="4" fillId="4" borderId="3" xfId="0" applyNumberFormat="1" applyFont="1" applyFill="1" applyBorder="1" applyAlignment="1">
      <alignment horizontal="left" vertical="top" wrapText="1"/>
    </xf>
    <xf numFmtId="2" fontId="4" fillId="4" borderId="3" xfId="0" applyNumberFormat="1" applyFont="1" applyFill="1" applyBorder="1" applyAlignment="1">
      <alignment horizontal="right" vertical="top" wrapText="1"/>
    </xf>
    <xf numFmtId="14" fontId="23" fillId="0" borderId="1" xfId="0" applyNumberFormat="1" applyFont="1" applyBorder="1" applyAlignment="1">
      <alignment horizontal="center" wrapText="1"/>
    </xf>
    <xf numFmtId="14" fontId="23" fillId="0" borderId="1" xfId="0" applyNumberFormat="1" applyFont="1" applyBorder="1" applyAlignment="1">
      <alignment wrapText="1"/>
    </xf>
    <xf numFmtId="49" fontId="4" fillId="2" borderId="12" xfId="0" applyNumberFormat="1" applyFont="1" applyFill="1" applyBorder="1" applyAlignment="1">
      <alignment horizontal="center" vertical="top" wrapText="1"/>
    </xf>
    <xf numFmtId="0" fontId="4" fillId="2" borderId="12" xfId="0" applyFont="1" applyFill="1" applyBorder="1" applyAlignment="1">
      <alignment vertical="top" wrapText="1"/>
    </xf>
    <xf numFmtId="49" fontId="4" fillId="3" borderId="1" xfId="0" applyNumberFormat="1" applyFont="1" applyFill="1" applyBorder="1" applyAlignment="1">
      <alignment horizontal="left" vertical="top" wrapText="1"/>
    </xf>
    <xf numFmtId="49" fontId="4" fillId="3" borderId="3" xfId="0" applyNumberFormat="1" applyFont="1" applyFill="1" applyBorder="1" applyAlignment="1">
      <alignment horizontal="left" vertical="top" wrapText="1"/>
    </xf>
    <xf numFmtId="49" fontId="2" fillId="0" borderId="0" xfId="0" applyNumberFormat="1" applyFont="1" applyAlignment="1">
      <alignment horizontal="center" vertical="top" wrapText="1"/>
    </xf>
    <xf numFmtId="49" fontId="3" fillId="0" borderId="0" xfId="0" applyNumberFormat="1" applyFont="1" applyAlignment="1">
      <alignment horizontal="left" vertical="top" wrapText="1"/>
    </xf>
    <xf numFmtId="49" fontId="6" fillId="0" borderId="1" xfId="0" applyNumberFormat="1" applyFont="1" applyBorder="1" applyAlignment="1">
      <alignment horizontal="center" vertical="top" wrapText="1"/>
    </xf>
    <xf numFmtId="49" fontId="5" fillId="0" borderId="0" xfId="0" applyNumberFormat="1" applyFont="1" applyAlignment="1">
      <alignment horizontal="left" vertical="top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2" fillId="2" borderId="0" xfId="0" applyNumberFormat="1" applyFont="1" applyFill="1" applyBorder="1" applyAlignment="1">
      <alignment horizontal="center" vertical="top" wrapText="1"/>
    </xf>
    <xf numFmtId="49" fontId="2" fillId="2" borderId="0" xfId="0" applyNumberFormat="1" applyFont="1" applyFill="1" applyAlignment="1">
      <alignment horizontal="center" vertical="top" wrapText="1"/>
    </xf>
    <xf numFmtId="0" fontId="0" fillId="0" borderId="1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top" wrapText="1"/>
    </xf>
    <xf numFmtId="0" fontId="15" fillId="2" borderId="15" xfId="0" applyFont="1" applyFill="1" applyBorder="1" applyAlignment="1">
      <alignment horizontal="center" vertical="top" wrapText="1"/>
    </xf>
    <xf numFmtId="0" fontId="15" fillId="2" borderId="2" xfId="0" applyFont="1" applyFill="1" applyBorder="1" applyAlignment="1">
      <alignment horizontal="center" vertical="top" wrapText="1"/>
    </xf>
    <xf numFmtId="14" fontId="0" fillId="2" borderId="14" xfId="0" applyNumberFormat="1" applyFill="1" applyBorder="1" applyAlignment="1">
      <alignment horizontal="center" vertical="top" wrapText="1"/>
    </xf>
    <xf numFmtId="14" fontId="0" fillId="2" borderId="15" xfId="0" applyNumberFormat="1" applyFill="1" applyBorder="1" applyAlignment="1">
      <alignment horizontal="center" vertical="top" wrapText="1"/>
    </xf>
    <xf numFmtId="14" fontId="0" fillId="2" borderId="2" xfId="0" applyNumberFormat="1" applyFill="1" applyBorder="1" applyAlignment="1">
      <alignment horizontal="center" vertical="top" wrapText="1"/>
    </xf>
    <xf numFmtId="14" fontId="14" fillId="2" borderId="14" xfId="0" applyNumberFormat="1" applyFont="1" applyFill="1" applyBorder="1" applyAlignment="1">
      <alignment horizontal="center" wrapText="1"/>
    </xf>
    <xf numFmtId="14" fontId="14" fillId="2" borderId="15" xfId="0" applyNumberFormat="1" applyFont="1" applyFill="1" applyBorder="1" applyAlignment="1">
      <alignment horizontal="center" wrapText="1"/>
    </xf>
    <xf numFmtId="14" fontId="14" fillId="2" borderId="2" xfId="0" applyNumberFormat="1" applyFont="1" applyFill="1" applyBorder="1" applyAlignment="1">
      <alignment horizontal="center" wrapText="1"/>
    </xf>
    <xf numFmtId="0" fontId="14" fillId="2" borderId="14" xfId="0" applyFont="1" applyFill="1" applyBorder="1" applyAlignment="1">
      <alignment horizontal="center" wrapText="1"/>
    </xf>
    <xf numFmtId="0" fontId="14" fillId="2" borderId="15" xfId="0" applyFont="1" applyFill="1" applyBorder="1" applyAlignment="1">
      <alignment horizontal="center" wrapText="1"/>
    </xf>
    <xf numFmtId="0" fontId="14" fillId="2" borderId="2" xfId="0" applyFont="1" applyFill="1" applyBorder="1" applyAlignment="1">
      <alignment horizontal="center" wrapText="1"/>
    </xf>
    <xf numFmtId="0" fontId="8" fillId="0" borderId="0" xfId="1" applyFont="1" applyFill="1" applyBorder="1" applyAlignment="1">
      <alignment horizontal="center" wrapText="1"/>
    </xf>
    <xf numFmtId="0" fontId="12" fillId="0" borderId="0" xfId="1" applyFont="1" applyFill="1" applyBorder="1" applyAlignment="1">
      <alignment horizontal="center" wrapText="1"/>
    </xf>
    <xf numFmtId="0" fontId="11" fillId="0" borderId="0" xfId="1" applyFont="1" applyFill="1" applyBorder="1" applyAlignment="1">
      <alignment horizontal="center" vertical="center" wrapText="1"/>
    </xf>
    <xf numFmtId="0" fontId="11" fillId="0" borderId="7" xfId="1" applyFont="1" applyFill="1" applyBorder="1" applyAlignment="1">
      <alignment horizontal="center" vertical="center" wrapText="1"/>
    </xf>
    <xf numFmtId="0" fontId="9" fillId="0" borderId="0" xfId="1" applyFont="1" applyBorder="1" applyAlignment="1">
      <alignment vertical="top" wrapText="1"/>
    </xf>
    <xf numFmtId="0" fontId="9" fillId="0" borderId="7" xfId="1" applyFont="1" applyBorder="1" applyAlignment="1">
      <alignment vertical="top" wrapText="1"/>
    </xf>
    <xf numFmtId="49" fontId="4" fillId="3" borderId="2" xfId="0" applyNumberFormat="1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vertical="top" wrapText="1"/>
    </xf>
    <xf numFmtId="49" fontId="4" fillId="2" borderId="14" xfId="0" applyNumberFormat="1" applyFont="1" applyFill="1" applyBorder="1" applyAlignment="1">
      <alignment horizontal="center" vertical="top" wrapText="1"/>
    </xf>
    <xf numFmtId="49" fontId="4" fillId="3" borderId="14" xfId="0" applyNumberFormat="1" applyFont="1" applyFill="1" applyBorder="1" applyAlignment="1">
      <alignment horizontal="center" vertical="top" wrapText="1"/>
    </xf>
    <xf numFmtId="0" fontId="4" fillId="3" borderId="14" xfId="0" applyFont="1" applyFill="1" applyBorder="1" applyAlignment="1">
      <alignment horizontal="center" vertical="top" wrapText="1"/>
    </xf>
    <xf numFmtId="2" fontId="4" fillId="3" borderId="14" xfId="0" applyNumberFormat="1" applyFont="1" applyFill="1" applyBorder="1" applyAlignment="1">
      <alignment horizontal="center" vertical="top" wrapText="1"/>
    </xf>
    <xf numFmtId="49" fontId="4" fillId="2" borderId="15" xfId="0" applyNumberFormat="1" applyFont="1" applyFill="1" applyBorder="1" applyAlignment="1">
      <alignment horizontal="center" vertical="top" wrapText="1"/>
    </xf>
    <xf numFmtId="49" fontId="4" fillId="3" borderId="15" xfId="0" applyNumberFormat="1" applyFont="1" applyFill="1" applyBorder="1" applyAlignment="1">
      <alignment horizontal="center" vertical="top" wrapText="1"/>
    </xf>
    <xf numFmtId="0" fontId="4" fillId="3" borderId="15" xfId="0" applyFont="1" applyFill="1" applyBorder="1" applyAlignment="1">
      <alignment horizontal="center" vertical="top" wrapText="1"/>
    </xf>
    <xf numFmtId="2" fontId="4" fillId="3" borderId="15" xfId="0" applyNumberFormat="1" applyFont="1" applyFill="1" applyBorder="1" applyAlignment="1">
      <alignment horizontal="center" vertical="top" wrapText="1"/>
    </xf>
    <xf numFmtId="49" fontId="4" fillId="2" borderId="2" xfId="0" applyNumberFormat="1" applyFont="1" applyFill="1" applyBorder="1" applyAlignment="1">
      <alignment horizontal="center" vertical="top" wrapText="1"/>
    </xf>
    <xf numFmtId="49" fontId="4" fillId="3" borderId="2" xfId="0" applyNumberFormat="1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 vertical="top" wrapText="1"/>
    </xf>
    <xf numFmtId="2" fontId="4" fillId="3" borderId="2" xfId="0" applyNumberFormat="1" applyFont="1" applyFill="1" applyBorder="1" applyAlignment="1">
      <alignment horizontal="center" vertical="top" wrapText="1"/>
    </xf>
    <xf numFmtId="49" fontId="4" fillId="3" borderId="3" xfId="0" applyNumberFormat="1" applyFont="1" applyFill="1" applyBorder="1" applyAlignment="1">
      <alignment horizontal="center" vertical="top" wrapText="1"/>
    </xf>
    <xf numFmtId="49" fontId="4" fillId="3" borderId="2" xfId="0" applyNumberFormat="1" applyFont="1" applyFill="1" applyBorder="1" applyAlignment="1">
      <alignment horizontal="left" vertical="top" wrapText="1"/>
    </xf>
    <xf numFmtId="49" fontId="4" fillId="2" borderId="12" xfId="0" applyNumberFormat="1" applyFont="1" applyFill="1" applyBorder="1" applyAlignment="1">
      <alignment horizontal="left" vertical="top" wrapText="1"/>
    </xf>
    <xf numFmtId="2" fontId="4" fillId="2" borderId="12" xfId="0" applyNumberFormat="1" applyFont="1" applyFill="1" applyBorder="1" applyAlignment="1">
      <alignment horizontal="right" vertical="top" wrapText="1"/>
    </xf>
    <xf numFmtId="2" fontId="4" fillId="3" borderId="3" xfId="0" applyNumberFormat="1" applyFont="1" applyFill="1" applyBorder="1" applyAlignment="1">
      <alignment horizontal="right" vertical="top" wrapText="1"/>
    </xf>
    <xf numFmtId="49" fontId="24" fillId="3" borderId="12" xfId="0" applyNumberFormat="1" applyFont="1" applyFill="1" applyBorder="1" applyAlignment="1">
      <alignment horizontal="left" vertical="top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Downloads/&#1056;&#1077;&#1077;&#1089;&#1090;&#1088;&#1099;%20&#1082;&#1086;&#1085;&#1090;&#1088;&#1072;&#1082;&#1090;&#1086;&#1074;%20&#1054;&#1042;&#1044;/&#1053;&#1080;&#1082;&#1086;&#1083;&#1072;&#1077;&#1074;&#1082;&#1072;%20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DO_METADATA"/>
      <sheetName val="п.4.ч.1.ст.93 (2)"/>
      <sheetName val="титул.лист"/>
      <sheetName val="п.4.ч.1.ст.93"/>
      <sheetName val="п.29.ч.1.ст.93 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workbookViewId="0">
      <selection activeCell="E16" sqref="E16"/>
    </sheetView>
  </sheetViews>
  <sheetFormatPr defaultRowHeight="15" x14ac:dyDescent="0.25"/>
  <cols>
    <col min="1" max="1" width="9.140625" style="3" customWidth="1"/>
    <col min="2" max="2" width="26.85546875" style="3" customWidth="1"/>
    <col min="3" max="3" width="9.140625" style="3" customWidth="1"/>
    <col min="4" max="4" width="9.140625" style="3"/>
    <col min="5" max="5" width="17" style="3" customWidth="1"/>
    <col min="6" max="6" width="31.5703125" style="3" customWidth="1"/>
    <col min="7" max="7" width="9.140625" style="3"/>
    <col min="8" max="8" width="9.140625" style="3" customWidth="1"/>
    <col min="9" max="9" width="11.140625" style="4" customWidth="1"/>
    <col min="10" max="11" width="9.140625" style="1"/>
    <col min="12" max="14" width="9.140625" style="2"/>
  </cols>
  <sheetData>
    <row r="1" spans="1:14" ht="38.25" customHeight="1" x14ac:dyDescent="0.25">
      <c r="A1" s="185" t="s">
        <v>76</v>
      </c>
      <c r="B1" s="185"/>
      <c r="C1" s="185"/>
      <c r="D1" s="185"/>
      <c r="E1" s="185"/>
      <c r="F1" s="185"/>
      <c r="G1" s="185"/>
      <c r="H1" s="185"/>
      <c r="I1" s="185"/>
    </row>
    <row r="2" spans="1:14" x14ac:dyDescent="0.25">
      <c r="A2" s="187" t="s">
        <v>77</v>
      </c>
      <c r="B2" s="187"/>
      <c r="C2" s="187"/>
      <c r="D2" s="187"/>
      <c r="E2" s="187"/>
      <c r="F2" s="187"/>
      <c r="G2" s="187"/>
      <c r="H2" s="187"/>
      <c r="I2" s="187"/>
    </row>
    <row r="3" spans="1:14" x14ac:dyDescent="0.25">
      <c r="A3" s="8"/>
      <c r="B3" s="71"/>
      <c r="C3" s="72"/>
      <c r="D3" s="73"/>
      <c r="E3" s="74"/>
      <c r="F3" s="75"/>
      <c r="G3" s="73"/>
      <c r="H3" s="73"/>
      <c r="I3" s="9"/>
    </row>
    <row r="4" spans="1:14" x14ac:dyDescent="0.25">
      <c r="A4" s="10" t="s">
        <v>15</v>
      </c>
      <c r="B4" s="11"/>
      <c r="C4" s="11"/>
      <c r="D4" s="11"/>
      <c r="E4" s="11"/>
      <c r="F4" s="11"/>
      <c r="G4" s="11"/>
      <c r="H4" s="11"/>
      <c r="I4" s="12"/>
    </row>
    <row r="5" spans="1:14" x14ac:dyDescent="0.25">
      <c r="A5" s="5"/>
      <c r="B5" s="5"/>
      <c r="C5" s="5"/>
      <c r="D5" s="5"/>
      <c r="E5" s="5"/>
      <c r="F5" s="5"/>
      <c r="G5" s="5"/>
      <c r="H5" s="5"/>
    </row>
    <row r="6" spans="1:14" x14ac:dyDescent="0.25">
      <c r="A6" s="5"/>
      <c r="B6" s="5"/>
      <c r="C6" s="5"/>
      <c r="D6" s="5"/>
      <c r="E6" s="5"/>
      <c r="F6" s="5"/>
      <c r="G6" s="5"/>
      <c r="H6" s="5"/>
    </row>
    <row r="7" spans="1:14" x14ac:dyDescent="0.25">
      <c r="B7" s="5"/>
    </row>
    <row r="8" spans="1:14" s="1" customFormat="1" x14ac:dyDescent="0.25">
      <c r="A8" s="186" t="s">
        <v>33</v>
      </c>
      <c r="B8" s="186"/>
      <c r="C8" s="186"/>
      <c r="D8" s="186"/>
      <c r="E8" s="186"/>
      <c r="F8" s="186"/>
      <c r="G8" s="186"/>
      <c r="H8" s="3"/>
      <c r="I8" s="4" t="s">
        <v>53</v>
      </c>
      <c r="L8" s="2"/>
      <c r="M8" s="2"/>
      <c r="N8" s="2"/>
    </row>
    <row r="9" spans="1:14" s="1" customFormat="1" x14ac:dyDescent="0.25">
      <c r="A9" s="3"/>
      <c r="B9" s="3"/>
      <c r="C9" s="3"/>
      <c r="D9" s="3"/>
      <c r="E9" s="3"/>
      <c r="F9" s="186"/>
      <c r="G9" s="186"/>
      <c r="H9" s="3"/>
      <c r="I9" s="4"/>
      <c r="L9" s="2"/>
      <c r="M9" s="2"/>
      <c r="N9" s="2"/>
    </row>
  </sheetData>
  <mergeCells count="4">
    <mergeCell ref="A1:I1"/>
    <mergeCell ref="A8:E8"/>
    <mergeCell ref="F8:G9"/>
    <mergeCell ref="A2:I2"/>
  </mergeCells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7"/>
  <sheetViews>
    <sheetView view="pageBreakPreview" topLeftCell="A2" zoomScaleNormal="100" zoomScaleSheetLayoutView="100" workbookViewId="0">
      <pane ySplit="1710" activePane="bottomLeft"/>
      <selection activeCell="F1" sqref="F1:F1048576"/>
      <selection pane="bottomLeft" activeCell="D18" sqref="D18"/>
    </sheetView>
  </sheetViews>
  <sheetFormatPr defaultRowHeight="15" x14ac:dyDescent="0.25"/>
  <cols>
    <col min="1" max="2" width="9.140625" style="114" customWidth="1"/>
    <col min="3" max="3" width="11" style="114" customWidth="1"/>
    <col min="4" max="4" width="22" style="114" customWidth="1"/>
    <col min="5" max="5" width="36.140625" style="114" customWidth="1"/>
    <col min="6" max="6" width="27.140625" style="112" customWidth="1"/>
    <col min="7" max="7" width="22.140625" style="114" customWidth="1"/>
    <col min="8" max="8" width="11.140625" style="114" customWidth="1"/>
    <col min="9" max="9" width="13.7109375" style="114" customWidth="1"/>
    <col min="10" max="10" width="12.7109375" style="6" customWidth="1"/>
    <col min="11" max="11" width="9.140625" style="1"/>
    <col min="12" max="12" width="15.28515625" style="2" customWidth="1"/>
    <col min="13" max="13" width="12.85546875" style="2" customWidth="1"/>
    <col min="14" max="14" width="13.85546875" style="2" customWidth="1"/>
    <col min="15" max="15" width="14.7109375" customWidth="1"/>
    <col min="16" max="16" width="12" customWidth="1"/>
    <col min="17" max="17" width="11.140625" customWidth="1"/>
    <col min="18" max="18" width="13.5703125" customWidth="1"/>
  </cols>
  <sheetData>
    <row r="1" spans="1:18" ht="38.25" customHeight="1" x14ac:dyDescent="0.25">
      <c r="A1" s="39"/>
      <c r="B1" s="196" t="s">
        <v>74</v>
      </c>
      <c r="C1" s="196"/>
      <c r="D1" s="196"/>
      <c r="E1" s="196"/>
      <c r="F1" s="196"/>
      <c r="G1" s="196"/>
      <c r="H1" s="196"/>
      <c r="I1" s="196"/>
      <c r="J1" s="39"/>
      <c r="L1" s="189" t="s">
        <v>78</v>
      </c>
      <c r="M1" s="189" t="s">
        <v>79</v>
      </c>
      <c r="N1" s="189" t="s">
        <v>80</v>
      </c>
      <c r="O1" s="197" t="s">
        <v>81</v>
      </c>
      <c r="P1" s="198"/>
      <c r="Q1" s="199" t="s">
        <v>93</v>
      </c>
      <c r="R1" s="189" t="s">
        <v>130</v>
      </c>
    </row>
    <row r="2" spans="1:18" x14ac:dyDescent="0.25">
      <c r="A2" s="40"/>
      <c r="B2" s="40"/>
      <c r="C2" s="40"/>
      <c r="D2" s="40"/>
      <c r="E2" s="40"/>
      <c r="F2" s="108"/>
      <c r="G2" s="40"/>
      <c r="H2" s="40"/>
      <c r="I2" s="40"/>
      <c r="J2" s="41"/>
      <c r="L2" s="190"/>
      <c r="M2" s="190"/>
      <c r="N2" s="190"/>
      <c r="O2" s="192" t="s">
        <v>82</v>
      </c>
      <c r="P2" s="192" t="s">
        <v>83</v>
      </c>
      <c r="Q2" s="199"/>
      <c r="R2" s="190"/>
    </row>
    <row r="3" spans="1:18" x14ac:dyDescent="0.25">
      <c r="A3" s="42"/>
      <c r="B3" s="42"/>
      <c r="C3" s="42"/>
      <c r="D3" s="42"/>
      <c r="E3" s="42"/>
      <c r="F3" s="116"/>
      <c r="G3" s="42"/>
      <c r="H3" s="42"/>
      <c r="I3" s="42"/>
      <c r="J3" s="43"/>
      <c r="L3" s="190"/>
      <c r="M3" s="190"/>
      <c r="N3" s="190"/>
      <c r="O3" s="193"/>
      <c r="P3" s="193"/>
      <c r="Q3" s="199"/>
      <c r="R3" s="190"/>
    </row>
    <row r="4" spans="1:18" x14ac:dyDescent="0.25">
      <c r="A4" s="195" t="s">
        <v>75</v>
      </c>
      <c r="B4" s="195"/>
      <c r="C4" s="195"/>
      <c r="D4" s="195"/>
      <c r="E4" s="195"/>
      <c r="F4" s="195"/>
      <c r="G4" s="195"/>
      <c r="H4" s="195"/>
      <c r="I4" s="195"/>
      <c r="J4" s="195"/>
      <c r="L4" s="190"/>
      <c r="M4" s="190"/>
      <c r="N4" s="190"/>
      <c r="O4" s="193"/>
      <c r="P4" s="193"/>
      <c r="Q4" s="199"/>
      <c r="R4" s="190"/>
    </row>
    <row r="5" spans="1:18" ht="25.5" x14ac:dyDescent="0.25">
      <c r="A5" s="85" t="s">
        <v>84</v>
      </c>
      <c r="B5" s="85" t="s">
        <v>85</v>
      </c>
      <c r="C5" s="85" t="s">
        <v>86</v>
      </c>
      <c r="D5" s="85" t="s">
        <v>87</v>
      </c>
      <c r="E5" s="85" t="s">
        <v>88</v>
      </c>
      <c r="F5" s="85" t="s">
        <v>209</v>
      </c>
      <c r="G5" s="85" t="s">
        <v>92</v>
      </c>
      <c r="H5" s="86" t="s">
        <v>89</v>
      </c>
      <c r="I5" s="85" t="s">
        <v>91</v>
      </c>
      <c r="J5" s="85" t="s">
        <v>90</v>
      </c>
      <c r="L5" s="191"/>
      <c r="M5" s="191"/>
      <c r="N5" s="191"/>
      <c r="O5" s="194"/>
      <c r="P5" s="194"/>
      <c r="Q5" s="199"/>
      <c r="R5" s="191"/>
    </row>
    <row r="6" spans="1:18" ht="51" x14ac:dyDescent="0.25">
      <c r="A6" s="104" t="s">
        <v>183</v>
      </c>
      <c r="B6" s="78" t="s">
        <v>28</v>
      </c>
      <c r="C6" s="89" t="s">
        <v>125</v>
      </c>
      <c r="D6" s="89" t="s">
        <v>13</v>
      </c>
      <c r="E6" s="90" t="s">
        <v>38</v>
      </c>
      <c r="F6" s="89" t="s">
        <v>256</v>
      </c>
      <c r="G6" s="90" t="s">
        <v>9</v>
      </c>
      <c r="H6" s="90"/>
      <c r="I6" s="89" t="s">
        <v>14</v>
      </c>
      <c r="J6" s="91">
        <v>800</v>
      </c>
      <c r="L6" s="98" t="s">
        <v>98</v>
      </c>
      <c r="M6" s="99"/>
      <c r="N6" s="101"/>
      <c r="O6" s="84"/>
      <c r="P6" s="92"/>
      <c r="Q6" s="83"/>
      <c r="R6" s="87">
        <f t="shared" ref="R6:R7" si="0">J6-Q6</f>
        <v>800</v>
      </c>
    </row>
    <row r="7" spans="1:18" ht="38.25" x14ac:dyDescent="0.25">
      <c r="A7" s="104" t="s">
        <v>187</v>
      </c>
      <c r="B7" s="78" t="s">
        <v>30</v>
      </c>
      <c r="C7" s="89" t="s">
        <v>118</v>
      </c>
      <c r="D7" s="89" t="s">
        <v>13</v>
      </c>
      <c r="E7" s="90" t="s">
        <v>7</v>
      </c>
      <c r="F7" s="89"/>
      <c r="G7" s="90" t="s">
        <v>8</v>
      </c>
      <c r="H7" s="90"/>
      <c r="I7" s="89" t="s">
        <v>14</v>
      </c>
      <c r="J7" s="91">
        <v>16320</v>
      </c>
      <c r="L7" s="88" t="s">
        <v>98</v>
      </c>
      <c r="M7" s="84"/>
      <c r="N7" s="84"/>
      <c r="O7" s="84"/>
      <c r="P7" s="84"/>
      <c r="Q7" s="83"/>
      <c r="R7" s="87">
        <f t="shared" si="0"/>
        <v>16320</v>
      </c>
    </row>
    <row r="8" spans="1:18" ht="38.25" x14ac:dyDescent="0.25">
      <c r="A8" s="104" t="s">
        <v>157</v>
      </c>
      <c r="B8" s="117" t="s">
        <v>134</v>
      </c>
      <c r="C8" s="93" t="s">
        <v>135</v>
      </c>
      <c r="D8" s="61" t="s">
        <v>13</v>
      </c>
      <c r="E8" s="81" t="s">
        <v>136</v>
      </c>
      <c r="F8" s="100"/>
      <c r="G8" s="82" t="s">
        <v>137</v>
      </c>
      <c r="H8" s="97"/>
      <c r="I8" s="89" t="s">
        <v>14</v>
      </c>
      <c r="J8" s="94">
        <v>2200</v>
      </c>
      <c r="L8" s="88"/>
      <c r="M8" s="84"/>
      <c r="N8" s="92">
        <v>43963</v>
      </c>
      <c r="O8" s="84"/>
      <c r="P8" s="84"/>
      <c r="Q8" s="83"/>
      <c r="R8" s="87">
        <f t="shared" ref="R8:R57" si="1">J8-Q8</f>
        <v>2200</v>
      </c>
    </row>
    <row r="9" spans="1:18" ht="38.25" x14ac:dyDescent="0.25">
      <c r="A9" s="104" t="s">
        <v>32</v>
      </c>
      <c r="B9" s="117"/>
      <c r="C9" s="93"/>
      <c r="D9" s="89" t="s">
        <v>13</v>
      </c>
      <c r="E9" s="90" t="s">
        <v>36</v>
      </c>
      <c r="F9" s="89"/>
      <c r="G9" s="90" t="s">
        <v>52</v>
      </c>
      <c r="H9" s="90"/>
      <c r="I9" s="89" t="s">
        <v>14</v>
      </c>
      <c r="J9" s="94">
        <v>1597.44</v>
      </c>
      <c r="L9" s="84" t="s">
        <v>98</v>
      </c>
      <c r="M9" s="84"/>
      <c r="N9" s="84"/>
      <c r="O9" s="84"/>
      <c r="P9" s="84"/>
      <c r="Q9" s="83"/>
      <c r="R9" s="87">
        <f t="shared" si="1"/>
        <v>1597.44</v>
      </c>
    </row>
    <row r="10" spans="1:18" ht="38.25" x14ac:dyDescent="0.25">
      <c r="A10" s="104" t="s">
        <v>196</v>
      </c>
      <c r="B10" s="78" t="s">
        <v>132</v>
      </c>
      <c r="C10" s="89" t="s">
        <v>133</v>
      </c>
      <c r="D10" s="89" t="s">
        <v>13</v>
      </c>
      <c r="E10" s="90" t="s">
        <v>7</v>
      </c>
      <c r="F10" s="89"/>
      <c r="G10" s="90" t="s">
        <v>8</v>
      </c>
      <c r="H10" s="90"/>
      <c r="I10" s="89" t="s">
        <v>14</v>
      </c>
      <c r="J10" s="91">
        <v>9280</v>
      </c>
      <c r="L10" s="84" t="s">
        <v>98</v>
      </c>
      <c r="M10" s="84"/>
      <c r="N10" s="84"/>
      <c r="O10" s="84"/>
      <c r="P10" s="84"/>
      <c r="Q10" s="83"/>
      <c r="R10" s="87">
        <f t="shared" si="1"/>
        <v>9280</v>
      </c>
    </row>
    <row r="11" spans="1:18" ht="25.5" x14ac:dyDescent="0.25">
      <c r="A11" s="104" t="s">
        <v>199</v>
      </c>
      <c r="B11" s="78" t="s">
        <v>144</v>
      </c>
      <c r="C11" s="89" t="s">
        <v>145</v>
      </c>
      <c r="D11" s="89" t="s">
        <v>13</v>
      </c>
      <c r="E11" s="90" t="s">
        <v>16</v>
      </c>
      <c r="F11" s="89"/>
      <c r="G11" s="90"/>
      <c r="H11" s="90"/>
      <c r="I11" s="89" t="s">
        <v>14</v>
      </c>
      <c r="J11" s="91">
        <v>3270</v>
      </c>
      <c r="L11" s="84" t="s">
        <v>98</v>
      </c>
      <c r="M11" s="84"/>
      <c r="N11" s="84"/>
      <c r="O11" s="84"/>
      <c r="P11" s="84"/>
      <c r="Q11" s="83"/>
      <c r="R11" s="87">
        <f t="shared" si="1"/>
        <v>3270</v>
      </c>
    </row>
    <row r="12" spans="1:18" x14ac:dyDescent="0.25">
      <c r="A12" s="104" t="s">
        <v>201</v>
      </c>
      <c r="B12" s="78" t="s">
        <v>148</v>
      </c>
      <c r="C12" s="89" t="s">
        <v>149</v>
      </c>
      <c r="D12" s="89" t="s">
        <v>13</v>
      </c>
      <c r="E12" s="90" t="s">
        <v>114</v>
      </c>
      <c r="F12" s="89"/>
      <c r="G12" s="90"/>
      <c r="H12" s="90"/>
      <c r="I12" s="89" t="s">
        <v>14</v>
      </c>
      <c r="J12" s="91">
        <v>2100</v>
      </c>
      <c r="L12" s="84" t="s">
        <v>98</v>
      </c>
      <c r="M12" s="84"/>
      <c r="N12" s="84"/>
      <c r="O12" s="84"/>
      <c r="P12" s="84"/>
      <c r="Q12" s="83"/>
      <c r="R12" s="87">
        <f t="shared" si="1"/>
        <v>2100</v>
      </c>
    </row>
    <row r="13" spans="1:18" ht="25.5" x14ac:dyDescent="0.25">
      <c r="A13" s="104" t="s">
        <v>202</v>
      </c>
      <c r="B13" s="78" t="s">
        <v>150</v>
      </c>
      <c r="C13" s="89" t="s">
        <v>178</v>
      </c>
      <c r="D13" s="89" t="s">
        <v>13</v>
      </c>
      <c r="E13" s="81" t="s">
        <v>96</v>
      </c>
      <c r="F13" s="100"/>
      <c r="G13" s="90"/>
      <c r="H13" s="90"/>
      <c r="I13" s="89" t="s">
        <v>14</v>
      </c>
      <c r="J13" s="91">
        <v>1236.05</v>
      </c>
      <c r="L13" s="84" t="s">
        <v>98</v>
      </c>
      <c r="M13" s="84"/>
      <c r="N13" s="84"/>
      <c r="O13" s="84"/>
      <c r="P13" s="84"/>
      <c r="Q13" s="83"/>
      <c r="R13" s="87">
        <f t="shared" si="1"/>
        <v>1236.05</v>
      </c>
    </row>
    <row r="14" spans="1:18" ht="76.5" x14ac:dyDescent="0.25">
      <c r="A14" s="44" t="s">
        <v>219</v>
      </c>
      <c r="B14" s="78" t="s">
        <v>211</v>
      </c>
      <c r="C14" s="89" t="s">
        <v>212</v>
      </c>
      <c r="D14" s="89" t="s">
        <v>13</v>
      </c>
      <c r="E14" s="90" t="s">
        <v>213</v>
      </c>
      <c r="F14" s="89" t="s">
        <v>214</v>
      </c>
      <c r="G14" s="90" t="s">
        <v>215</v>
      </c>
      <c r="H14" s="117" t="s">
        <v>2</v>
      </c>
      <c r="I14" s="100" t="s">
        <v>14</v>
      </c>
      <c r="J14" s="91">
        <v>5000</v>
      </c>
      <c r="L14" s="84" t="s">
        <v>225</v>
      </c>
      <c r="M14" s="84"/>
      <c r="N14" s="84"/>
      <c r="O14" s="84"/>
      <c r="P14" s="84"/>
      <c r="Q14" s="83"/>
      <c r="R14" s="87">
        <f t="shared" si="1"/>
        <v>5000</v>
      </c>
    </row>
    <row r="15" spans="1:18" ht="63.75" x14ac:dyDescent="0.25">
      <c r="A15" s="44" t="s">
        <v>220</v>
      </c>
      <c r="B15" s="78" t="s">
        <v>216</v>
      </c>
      <c r="C15" s="89" t="s">
        <v>217</v>
      </c>
      <c r="D15" s="89" t="s">
        <v>13</v>
      </c>
      <c r="E15" s="90" t="s">
        <v>213</v>
      </c>
      <c r="F15" s="89" t="s">
        <v>214</v>
      </c>
      <c r="G15" s="90" t="s">
        <v>218</v>
      </c>
      <c r="H15" s="117" t="s">
        <v>2</v>
      </c>
      <c r="I15" s="100" t="s">
        <v>14</v>
      </c>
      <c r="J15" s="91">
        <v>4500</v>
      </c>
      <c r="L15" s="106" t="s">
        <v>225</v>
      </c>
      <c r="M15" s="84"/>
      <c r="N15" s="84"/>
      <c r="O15" s="84"/>
      <c r="P15" s="84"/>
      <c r="Q15" s="83"/>
      <c r="R15" s="87">
        <f t="shared" si="1"/>
        <v>4500</v>
      </c>
    </row>
    <row r="16" spans="1:18" ht="212.25" customHeight="1" x14ac:dyDescent="0.25">
      <c r="A16" s="44"/>
      <c r="B16" s="78" t="s">
        <v>182</v>
      </c>
      <c r="C16" s="89" t="s">
        <v>221</v>
      </c>
      <c r="D16" s="89" t="s">
        <v>13</v>
      </c>
      <c r="E16" s="90" t="s">
        <v>222</v>
      </c>
      <c r="F16" s="89" t="s">
        <v>223</v>
      </c>
      <c r="G16" s="105" t="s">
        <v>224</v>
      </c>
      <c r="H16" s="90" t="s">
        <v>2</v>
      </c>
      <c r="I16" s="100" t="s">
        <v>14</v>
      </c>
      <c r="J16" s="91">
        <v>79950</v>
      </c>
      <c r="L16" s="106" t="s">
        <v>225</v>
      </c>
      <c r="M16" s="84"/>
      <c r="N16" s="84"/>
      <c r="O16" s="84"/>
      <c r="P16" s="84"/>
      <c r="Q16" s="83"/>
      <c r="R16" s="87">
        <f t="shared" si="1"/>
        <v>79950</v>
      </c>
    </row>
    <row r="17" spans="1:18" ht="89.25" x14ac:dyDescent="0.25">
      <c r="A17" s="44"/>
      <c r="B17" s="78" t="s">
        <v>148</v>
      </c>
      <c r="C17" s="89" t="s">
        <v>149</v>
      </c>
      <c r="D17" s="89" t="s">
        <v>13</v>
      </c>
      <c r="E17" s="90" t="s">
        <v>114</v>
      </c>
      <c r="F17" s="89"/>
      <c r="G17" s="90" t="s">
        <v>279</v>
      </c>
      <c r="H17" s="90"/>
      <c r="I17" s="89"/>
      <c r="J17" s="91">
        <v>2100</v>
      </c>
      <c r="L17" s="84"/>
      <c r="M17" s="84"/>
      <c r="N17" s="84"/>
      <c r="O17" s="84"/>
      <c r="P17" s="84"/>
      <c r="Q17" s="83"/>
      <c r="R17" s="87">
        <f t="shared" si="1"/>
        <v>2100</v>
      </c>
    </row>
    <row r="18" spans="1:18" ht="25.5" x14ac:dyDescent="0.25">
      <c r="A18" s="44"/>
      <c r="B18" s="78" t="s">
        <v>273</v>
      </c>
      <c r="C18" s="89" t="s">
        <v>178</v>
      </c>
      <c r="D18" s="89" t="s">
        <v>13</v>
      </c>
      <c r="E18" s="90" t="s">
        <v>96</v>
      </c>
      <c r="F18" s="89"/>
      <c r="G18" s="90" t="s">
        <v>97</v>
      </c>
      <c r="H18" s="90" t="s">
        <v>2</v>
      </c>
      <c r="I18" s="89"/>
      <c r="J18" s="91">
        <v>1236.05</v>
      </c>
      <c r="L18" s="84"/>
      <c r="M18" s="84"/>
      <c r="N18" s="84"/>
      <c r="O18" s="84"/>
      <c r="P18" s="84"/>
      <c r="Q18" s="83"/>
      <c r="R18" s="87">
        <f t="shared" si="1"/>
        <v>1236.05</v>
      </c>
    </row>
    <row r="19" spans="1:18" ht="25.5" x14ac:dyDescent="0.25">
      <c r="A19" s="44"/>
      <c r="B19" s="78" t="s">
        <v>151</v>
      </c>
      <c r="C19" s="89" t="s">
        <v>274</v>
      </c>
      <c r="D19" s="89" t="s">
        <v>13</v>
      </c>
      <c r="E19" s="90" t="s">
        <v>153</v>
      </c>
      <c r="F19" s="89"/>
      <c r="G19" s="90" t="s">
        <v>280</v>
      </c>
      <c r="H19" s="90"/>
      <c r="I19" s="89"/>
      <c r="J19" s="91">
        <v>7100</v>
      </c>
      <c r="L19" s="84"/>
      <c r="M19" s="84"/>
      <c r="N19" s="84"/>
      <c r="O19" s="84"/>
      <c r="P19" s="84"/>
      <c r="Q19" s="83"/>
      <c r="R19" s="87">
        <f t="shared" si="1"/>
        <v>7100</v>
      </c>
    </row>
    <row r="20" spans="1:18" ht="38.25" x14ac:dyDescent="0.25">
      <c r="A20" s="44"/>
      <c r="B20" s="78" t="s">
        <v>182</v>
      </c>
      <c r="C20" s="89" t="s">
        <v>275</v>
      </c>
      <c r="D20" s="89" t="s">
        <v>13</v>
      </c>
      <c r="E20" s="90" t="s">
        <v>7</v>
      </c>
      <c r="F20" s="89"/>
      <c r="G20" s="90" t="s">
        <v>8</v>
      </c>
      <c r="H20" s="90"/>
      <c r="I20" s="89"/>
      <c r="J20" s="91">
        <v>3680</v>
      </c>
      <c r="L20" s="84"/>
      <c r="M20" s="84"/>
      <c r="N20" s="84"/>
      <c r="O20" s="84"/>
      <c r="P20" s="84"/>
      <c r="Q20" s="83"/>
      <c r="R20" s="87">
        <f t="shared" si="1"/>
        <v>3680</v>
      </c>
    </row>
    <row r="21" spans="1:18" ht="25.5" x14ac:dyDescent="0.25">
      <c r="A21" s="44"/>
      <c r="B21" s="78" t="s">
        <v>276</v>
      </c>
      <c r="C21" s="89" t="s">
        <v>277</v>
      </c>
      <c r="D21" s="89" t="s">
        <v>13</v>
      </c>
      <c r="E21" s="90" t="s">
        <v>278</v>
      </c>
      <c r="F21" s="89"/>
      <c r="G21" s="90" t="s">
        <v>281</v>
      </c>
      <c r="H21" s="90"/>
      <c r="I21" s="89"/>
      <c r="J21" s="91">
        <v>49500</v>
      </c>
      <c r="L21" s="84"/>
      <c r="M21" s="84"/>
      <c r="N21" s="84"/>
      <c r="O21" s="84"/>
      <c r="P21" s="84"/>
      <c r="Q21" s="83"/>
      <c r="R21" s="87">
        <f t="shared" si="1"/>
        <v>49500</v>
      </c>
    </row>
    <row r="22" spans="1:18" x14ac:dyDescent="0.25">
      <c r="A22" s="44"/>
      <c r="B22" s="78"/>
      <c r="C22" s="89"/>
      <c r="D22" s="89"/>
      <c r="E22" s="90"/>
      <c r="F22" s="89"/>
      <c r="G22" s="90"/>
      <c r="H22" s="90"/>
      <c r="I22" s="89"/>
      <c r="J22" s="91"/>
      <c r="L22" s="84"/>
      <c r="M22" s="84"/>
      <c r="N22" s="84"/>
      <c r="O22" s="84"/>
      <c r="P22" s="84"/>
      <c r="Q22" s="83"/>
      <c r="R22" s="87">
        <f t="shared" si="1"/>
        <v>0</v>
      </c>
    </row>
    <row r="23" spans="1:18" x14ac:dyDescent="0.25">
      <c r="A23" s="44"/>
      <c r="B23" s="78"/>
      <c r="C23" s="89"/>
      <c r="D23" s="89"/>
      <c r="E23" s="90"/>
      <c r="F23" s="89"/>
      <c r="G23" s="90"/>
      <c r="H23" s="90"/>
      <c r="I23" s="89"/>
      <c r="J23" s="91"/>
      <c r="L23" s="84"/>
      <c r="M23" s="84"/>
      <c r="N23" s="84"/>
      <c r="O23" s="84"/>
      <c r="P23" s="84"/>
      <c r="Q23" s="83"/>
      <c r="R23" s="87">
        <f t="shared" si="1"/>
        <v>0</v>
      </c>
    </row>
    <row r="24" spans="1:18" x14ac:dyDescent="0.25">
      <c r="A24" s="44"/>
      <c r="B24" s="78"/>
      <c r="C24" s="89"/>
      <c r="D24" s="89"/>
      <c r="E24" s="90"/>
      <c r="F24" s="89"/>
      <c r="G24" s="90"/>
      <c r="H24" s="90"/>
      <c r="I24" s="89"/>
      <c r="J24" s="91"/>
      <c r="L24" s="84"/>
      <c r="M24" s="84"/>
      <c r="N24" s="84"/>
      <c r="O24" s="84"/>
      <c r="P24" s="84"/>
      <c r="Q24" s="83"/>
      <c r="R24" s="87">
        <f t="shared" si="1"/>
        <v>0</v>
      </c>
    </row>
    <row r="25" spans="1:18" x14ac:dyDescent="0.25">
      <c r="A25" s="44"/>
      <c r="B25" s="78"/>
      <c r="C25" s="89"/>
      <c r="D25" s="89"/>
      <c r="E25" s="90"/>
      <c r="F25" s="89"/>
      <c r="G25" s="90"/>
      <c r="H25" s="90"/>
      <c r="I25" s="89"/>
      <c r="J25" s="91"/>
      <c r="L25" s="84"/>
      <c r="M25" s="84"/>
      <c r="N25" s="84"/>
      <c r="O25" s="84"/>
      <c r="P25" s="84"/>
      <c r="Q25" s="83"/>
      <c r="R25" s="87">
        <f t="shared" si="1"/>
        <v>0</v>
      </c>
    </row>
    <row r="26" spans="1:18" x14ac:dyDescent="0.25">
      <c r="A26" s="44"/>
      <c r="B26" s="78"/>
      <c r="C26" s="89"/>
      <c r="D26" s="89"/>
      <c r="E26" s="90"/>
      <c r="F26" s="89"/>
      <c r="G26" s="90"/>
      <c r="H26" s="90"/>
      <c r="I26" s="89"/>
      <c r="J26" s="91"/>
      <c r="L26" s="84"/>
      <c r="M26" s="84"/>
      <c r="N26" s="84"/>
      <c r="O26" s="84"/>
      <c r="P26" s="84"/>
      <c r="Q26" s="83"/>
      <c r="R26" s="87">
        <f t="shared" si="1"/>
        <v>0</v>
      </c>
    </row>
    <row r="27" spans="1:18" x14ac:dyDescent="0.25">
      <c r="A27" s="44"/>
      <c r="B27" s="78"/>
      <c r="C27" s="89"/>
      <c r="D27" s="89"/>
      <c r="E27" s="90"/>
      <c r="F27" s="89"/>
      <c r="G27" s="79"/>
      <c r="H27" s="90"/>
      <c r="I27" s="90"/>
      <c r="J27" s="91"/>
      <c r="L27" s="84"/>
      <c r="M27" s="84"/>
      <c r="N27" s="84"/>
      <c r="O27" s="84"/>
      <c r="P27" s="84"/>
      <c r="Q27" s="83"/>
      <c r="R27" s="87">
        <f t="shared" si="1"/>
        <v>0</v>
      </c>
    </row>
    <row r="28" spans="1:18" x14ac:dyDescent="0.25">
      <c r="A28" s="44"/>
      <c r="B28" s="117"/>
      <c r="C28" s="44"/>
      <c r="D28" s="45"/>
      <c r="E28" s="80"/>
      <c r="F28" s="100"/>
      <c r="G28" s="82"/>
      <c r="H28" s="46"/>
      <c r="I28" s="48"/>
      <c r="J28" s="49"/>
      <c r="L28" s="84"/>
      <c r="M28" s="84"/>
      <c r="N28" s="84"/>
      <c r="O28" s="84"/>
      <c r="P28" s="84"/>
      <c r="Q28" s="83"/>
      <c r="R28" s="87">
        <f t="shared" si="1"/>
        <v>0</v>
      </c>
    </row>
    <row r="29" spans="1:18" x14ac:dyDescent="0.25">
      <c r="A29" s="44"/>
      <c r="B29" s="78"/>
      <c r="C29" s="95"/>
      <c r="D29" s="89"/>
      <c r="E29" s="90"/>
      <c r="F29" s="89"/>
      <c r="G29" s="90"/>
      <c r="H29" s="90"/>
      <c r="I29" s="89"/>
      <c r="J29" s="96"/>
      <c r="L29" s="84"/>
      <c r="M29" s="84"/>
      <c r="N29" s="84"/>
      <c r="O29" s="84"/>
      <c r="P29" s="84"/>
      <c r="Q29" s="83"/>
      <c r="R29" s="87">
        <f t="shared" si="1"/>
        <v>0</v>
      </c>
    </row>
    <row r="30" spans="1:18" x14ac:dyDescent="0.25">
      <c r="A30" s="44"/>
      <c r="B30" s="117"/>
      <c r="C30" s="44"/>
      <c r="D30" s="45"/>
      <c r="E30" s="80"/>
      <c r="F30" s="100"/>
      <c r="G30" s="82"/>
      <c r="H30" s="46"/>
      <c r="I30" s="48"/>
      <c r="J30" s="49"/>
      <c r="L30" s="98"/>
      <c r="M30" s="84"/>
      <c r="N30" s="84"/>
      <c r="O30" s="84"/>
      <c r="P30" s="84"/>
      <c r="Q30" s="83"/>
      <c r="R30" s="87">
        <f t="shared" si="1"/>
        <v>0</v>
      </c>
    </row>
    <row r="31" spans="1:18" x14ac:dyDescent="0.25">
      <c r="A31" s="44"/>
      <c r="B31" s="78"/>
      <c r="C31" s="89"/>
      <c r="D31" s="89"/>
      <c r="E31" s="90"/>
      <c r="F31" s="89"/>
      <c r="G31" s="79"/>
      <c r="H31" s="89"/>
      <c r="I31" s="89"/>
      <c r="J31" s="91"/>
      <c r="L31" s="84"/>
      <c r="M31" s="84"/>
      <c r="N31" s="84"/>
      <c r="O31" s="84"/>
      <c r="P31" s="84"/>
      <c r="Q31" s="83"/>
      <c r="R31" s="87">
        <f t="shared" si="1"/>
        <v>0</v>
      </c>
    </row>
    <row r="32" spans="1:18" x14ac:dyDescent="0.25">
      <c r="A32" s="44"/>
      <c r="B32" s="117" t="s">
        <v>122</v>
      </c>
      <c r="C32" s="100"/>
      <c r="D32" s="100"/>
      <c r="E32" s="81"/>
      <c r="F32" s="100"/>
      <c r="G32" s="82"/>
      <c r="H32" s="81"/>
      <c r="I32" s="100"/>
      <c r="J32" s="102"/>
      <c r="L32" s="98"/>
      <c r="M32" s="84"/>
      <c r="N32" s="84"/>
      <c r="O32" s="84"/>
      <c r="P32" s="84"/>
      <c r="Q32" s="83"/>
      <c r="R32" s="87">
        <f t="shared" si="1"/>
        <v>0</v>
      </c>
    </row>
    <row r="33" spans="1:18" x14ac:dyDescent="0.25">
      <c r="A33" s="44"/>
      <c r="B33" s="78"/>
      <c r="C33" s="89"/>
      <c r="D33" s="89"/>
      <c r="E33" s="103"/>
      <c r="F33" s="109"/>
      <c r="G33" s="90"/>
      <c r="H33" s="90"/>
      <c r="I33" s="89"/>
      <c r="J33" s="91"/>
      <c r="L33" s="84"/>
      <c r="M33" s="84"/>
      <c r="N33" s="84"/>
      <c r="O33" s="84"/>
      <c r="P33" s="84"/>
      <c r="Q33" s="83"/>
      <c r="R33" s="87">
        <f t="shared" si="1"/>
        <v>0</v>
      </c>
    </row>
    <row r="34" spans="1:18" x14ac:dyDescent="0.25">
      <c r="A34" s="44"/>
      <c r="B34" s="117"/>
      <c r="C34" s="44"/>
      <c r="D34" s="45"/>
      <c r="E34" s="80"/>
      <c r="F34" s="100"/>
      <c r="G34" s="82"/>
      <c r="H34" s="46"/>
      <c r="I34" s="48"/>
      <c r="J34" s="49"/>
      <c r="L34" s="84"/>
      <c r="M34" s="84"/>
      <c r="N34" s="84"/>
      <c r="O34" s="84"/>
      <c r="P34" s="84"/>
      <c r="Q34" s="83"/>
      <c r="R34" s="87">
        <f t="shared" si="1"/>
        <v>0</v>
      </c>
    </row>
    <row r="35" spans="1:18" x14ac:dyDescent="0.25">
      <c r="A35" s="44"/>
      <c r="B35" s="44"/>
      <c r="C35" s="44"/>
      <c r="D35" s="45"/>
      <c r="E35" s="46"/>
      <c r="F35" s="44"/>
      <c r="G35" s="47"/>
      <c r="H35" s="46"/>
      <c r="I35" s="48"/>
      <c r="J35" s="49"/>
      <c r="L35" s="84"/>
      <c r="M35" s="84"/>
      <c r="N35" s="84"/>
      <c r="O35" s="84"/>
      <c r="P35" s="84"/>
      <c r="Q35" s="83"/>
      <c r="R35" s="87">
        <f t="shared" si="1"/>
        <v>0</v>
      </c>
    </row>
    <row r="36" spans="1:18" x14ac:dyDescent="0.25">
      <c r="A36" s="44"/>
      <c r="B36" s="44"/>
      <c r="C36" s="44"/>
      <c r="D36" s="45"/>
      <c r="E36" s="46"/>
      <c r="F36" s="44"/>
      <c r="G36" s="46"/>
      <c r="H36" s="46"/>
      <c r="I36" s="48"/>
      <c r="J36" s="49"/>
      <c r="L36" s="84"/>
      <c r="M36" s="84"/>
      <c r="N36" s="84"/>
      <c r="O36" s="84"/>
      <c r="P36" s="84"/>
      <c r="Q36" s="83"/>
      <c r="R36" s="87">
        <f t="shared" si="1"/>
        <v>0</v>
      </c>
    </row>
    <row r="37" spans="1:18" x14ac:dyDescent="0.25">
      <c r="A37" s="44"/>
      <c r="B37" s="44"/>
      <c r="C37" s="44"/>
      <c r="D37" s="45"/>
      <c r="E37" s="46"/>
      <c r="F37" s="44"/>
      <c r="G37" s="47"/>
      <c r="H37" s="46"/>
      <c r="I37" s="48"/>
      <c r="J37" s="49"/>
      <c r="L37" s="84"/>
      <c r="M37" s="84"/>
      <c r="N37" s="84"/>
      <c r="O37" s="84"/>
      <c r="P37" s="84"/>
      <c r="Q37" s="83"/>
      <c r="R37" s="87">
        <f t="shared" si="1"/>
        <v>0</v>
      </c>
    </row>
    <row r="38" spans="1:18" x14ac:dyDescent="0.25">
      <c r="A38" s="44"/>
      <c r="B38" s="44"/>
      <c r="C38" s="44"/>
      <c r="D38" s="45"/>
      <c r="E38" s="46"/>
      <c r="F38" s="44"/>
      <c r="G38" s="47"/>
      <c r="H38" s="46"/>
      <c r="I38" s="48"/>
      <c r="J38" s="49"/>
      <c r="L38" s="84"/>
      <c r="M38" s="84"/>
      <c r="N38" s="84"/>
      <c r="O38" s="84"/>
      <c r="P38" s="84"/>
      <c r="Q38" s="83"/>
      <c r="R38" s="87">
        <f t="shared" si="1"/>
        <v>0</v>
      </c>
    </row>
    <row r="39" spans="1:18" x14ac:dyDescent="0.25">
      <c r="A39" s="44"/>
      <c r="B39" s="44"/>
      <c r="C39" s="44"/>
      <c r="D39" s="45"/>
      <c r="E39" s="46"/>
      <c r="F39" s="44"/>
      <c r="G39" s="47"/>
      <c r="H39" s="46"/>
      <c r="I39" s="48"/>
      <c r="J39" s="49"/>
      <c r="L39" s="84"/>
      <c r="M39" s="84"/>
      <c r="N39" s="84"/>
      <c r="O39" s="84"/>
      <c r="P39" s="84"/>
      <c r="Q39" s="83"/>
      <c r="R39" s="87">
        <f t="shared" si="1"/>
        <v>0</v>
      </c>
    </row>
    <row r="40" spans="1:18" x14ac:dyDescent="0.25">
      <c r="A40" s="44"/>
      <c r="B40" s="44"/>
      <c r="C40" s="44"/>
      <c r="D40" s="45"/>
      <c r="E40" s="46"/>
      <c r="F40" s="44"/>
      <c r="G40" s="47"/>
      <c r="H40" s="46"/>
      <c r="I40" s="48"/>
      <c r="J40" s="49"/>
      <c r="L40" s="84"/>
      <c r="M40" s="84"/>
      <c r="N40" s="84"/>
      <c r="O40" s="84"/>
      <c r="P40" s="84"/>
      <c r="Q40" s="83"/>
      <c r="R40" s="87">
        <f t="shared" si="1"/>
        <v>0</v>
      </c>
    </row>
    <row r="41" spans="1:18" x14ac:dyDescent="0.25">
      <c r="A41" s="44"/>
      <c r="B41" s="65"/>
      <c r="C41" s="44"/>
      <c r="D41" s="45"/>
      <c r="E41" s="66"/>
      <c r="F41" s="56"/>
      <c r="G41" s="67"/>
      <c r="H41" s="44"/>
      <c r="I41" s="48"/>
      <c r="J41" s="49"/>
      <c r="L41" s="84"/>
      <c r="M41" s="84"/>
      <c r="N41" s="84"/>
      <c r="O41" s="84"/>
      <c r="P41" s="84"/>
      <c r="Q41" s="83"/>
      <c r="R41" s="87">
        <f t="shared" si="1"/>
        <v>0</v>
      </c>
    </row>
    <row r="42" spans="1:18" x14ac:dyDescent="0.25">
      <c r="A42" s="44"/>
      <c r="B42" s="44"/>
      <c r="C42" s="44"/>
      <c r="D42" s="45"/>
      <c r="E42" s="46"/>
      <c r="F42" s="110"/>
      <c r="G42" s="68"/>
      <c r="H42" s="46"/>
      <c r="I42" s="48"/>
      <c r="J42" s="49"/>
      <c r="L42" s="84"/>
      <c r="M42" s="84"/>
      <c r="N42" s="84"/>
      <c r="O42" s="84"/>
      <c r="P42" s="84"/>
      <c r="Q42" s="83"/>
      <c r="R42" s="87">
        <f t="shared" si="1"/>
        <v>0</v>
      </c>
    </row>
    <row r="43" spans="1:18" x14ac:dyDescent="0.25">
      <c r="A43" s="44"/>
      <c r="B43" s="44"/>
      <c r="C43" s="44"/>
      <c r="D43" s="45"/>
      <c r="E43" s="46"/>
      <c r="F43" s="44"/>
      <c r="G43" s="48"/>
      <c r="H43" s="46"/>
      <c r="I43" s="48"/>
      <c r="J43" s="49"/>
      <c r="L43" s="84"/>
      <c r="M43" s="84"/>
      <c r="N43" s="84"/>
      <c r="O43" s="84"/>
      <c r="P43" s="84"/>
      <c r="Q43" s="83"/>
      <c r="R43" s="87">
        <f t="shared" si="1"/>
        <v>0</v>
      </c>
    </row>
    <row r="44" spans="1:18" x14ac:dyDescent="0.25">
      <c r="A44" s="44"/>
      <c r="B44" s="44"/>
      <c r="C44" s="44"/>
      <c r="D44" s="45"/>
      <c r="E44" s="46"/>
      <c r="F44" s="44"/>
      <c r="G44" s="47"/>
      <c r="H44" s="46"/>
      <c r="I44" s="48"/>
      <c r="J44" s="49"/>
      <c r="L44" s="84"/>
      <c r="M44" s="84"/>
      <c r="N44" s="84"/>
      <c r="O44" s="84"/>
      <c r="P44" s="84"/>
      <c r="Q44" s="83"/>
      <c r="R44" s="87">
        <f t="shared" si="1"/>
        <v>0</v>
      </c>
    </row>
    <row r="45" spans="1:18" x14ac:dyDescent="0.25">
      <c r="A45" s="44"/>
      <c r="B45" s="44"/>
      <c r="C45" s="44"/>
      <c r="D45" s="45"/>
      <c r="E45" s="46"/>
      <c r="F45" s="44"/>
      <c r="G45" s="46"/>
      <c r="H45" s="46"/>
      <c r="I45" s="48"/>
      <c r="J45" s="49"/>
      <c r="L45" s="84"/>
      <c r="M45" s="84"/>
      <c r="N45" s="84"/>
      <c r="O45" s="84"/>
      <c r="P45" s="84"/>
      <c r="Q45" s="83"/>
      <c r="R45" s="87">
        <f t="shared" si="1"/>
        <v>0</v>
      </c>
    </row>
    <row r="46" spans="1:18" x14ac:dyDescent="0.25">
      <c r="A46" s="44"/>
      <c r="B46" s="44"/>
      <c r="C46" s="44"/>
      <c r="D46" s="45"/>
      <c r="E46" s="46"/>
      <c r="F46" s="44"/>
      <c r="G46" s="47"/>
      <c r="H46" s="46"/>
      <c r="I46" s="48"/>
      <c r="J46" s="49"/>
      <c r="L46" s="84"/>
      <c r="M46" s="84"/>
      <c r="N46" s="84"/>
      <c r="O46" s="84"/>
      <c r="P46" s="84"/>
      <c r="Q46" s="83"/>
      <c r="R46" s="87">
        <f t="shared" si="1"/>
        <v>0</v>
      </c>
    </row>
    <row r="47" spans="1:18" x14ac:dyDescent="0.25">
      <c r="A47" s="44"/>
      <c r="B47" s="44"/>
      <c r="C47" s="44"/>
      <c r="D47" s="45"/>
      <c r="E47" s="46"/>
      <c r="F47" s="44"/>
      <c r="G47" s="47"/>
      <c r="H47" s="46"/>
      <c r="I47" s="48"/>
      <c r="J47" s="49"/>
      <c r="L47" s="84"/>
      <c r="M47" s="84"/>
      <c r="N47" s="84"/>
      <c r="O47" s="84"/>
      <c r="P47" s="84"/>
      <c r="Q47" s="83"/>
      <c r="R47" s="87">
        <f t="shared" si="1"/>
        <v>0</v>
      </c>
    </row>
    <row r="48" spans="1:18" x14ac:dyDescent="0.25">
      <c r="A48" s="44"/>
      <c r="B48" s="44"/>
      <c r="C48" s="44"/>
      <c r="D48" s="45"/>
      <c r="E48" s="46"/>
      <c r="F48" s="44"/>
      <c r="G48" s="47"/>
      <c r="H48" s="45"/>
      <c r="I48" s="45"/>
      <c r="J48" s="49"/>
      <c r="L48" s="84"/>
      <c r="M48" s="84"/>
      <c r="N48" s="84"/>
      <c r="O48" s="84"/>
      <c r="P48" s="84"/>
      <c r="Q48" s="83"/>
      <c r="R48" s="87">
        <f t="shared" si="1"/>
        <v>0</v>
      </c>
    </row>
    <row r="49" spans="1:18" x14ac:dyDescent="0.25">
      <c r="A49" s="44"/>
      <c r="B49" s="44"/>
      <c r="C49" s="44"/>
      <c r="D49" s="45"/>
      <c r="E49" s="66"/>
      <c r="F49" s="56"/>
      <c r="G49" s="47"/>
      <c r="H49" s="45"/>
      <c r="I49" s="45"/>
      <c r="J49" s="49"/>
      <c r="L49" s="84"/>
      <c r="M49" s="84"/>
      <c r="N49" s="84"/>
      <c r="O49" s="84"/>
      <c r="P49" s="84"/>
      <c r="Q49" s="83"/>
      <c r="R49" s="87">
        <f t="shared" si="1"/>
        <v>0</v>
      </c>
    </row>
    <row r="50" spans="1:18" x14ac:dyDescent="0.25">
      <c r="A50" s="44"/>
      <c r="B50" s="44"/>
      <c r="C50" s="44"/>
      <c r="D50" s="45"/>
      <c r="E50" s="46"/>
      <c r="F50" s="44"/>
      <c r="G50" s="47"/>
      <c r="H50" s="46"/>
      <c r="I50" s="45"/>
      <c r="J50" s="49"/>
      <c r="L50" s="84"/>
      <c r="M50" s="84"/>
      <c r="N50" s="84"/>
      <c r="O50" s="84"/>
      <c r="P50" s="84"/>
      <c r="Q50" s="83"/>
      <c r="R50" s="87">
        <f t="shared" si="1"/>
        <v>0</v>
      </c>
    </row>
    <row r="51" spans="1:18" x14ac:dyDescent="0.25">
      <c r="A51" s="44"/>
      <c r="B51" s="44"/>
      <c r="C51" s="44"/>
      <c r="D51" s="45"/>
      <c r="E51" s="46"/>
      <c r="F51" s="44"/>
      <c r="G51" s="48"/>
      <c r="H51" s="46"/>
      <c r="I51" s="45"/>
      <c r="J51" s="49"/>
      <c r="L51" s="84"/>
      <c r="M51" s="84"/>
      <c r="N51" s="84"/>
      <c r="O51" s="84"/>
      <c r="P51" s="84"/>
      <c r="Q51" s="83"/>
      <c r="R51" s="87">
        <f t="shared" si="1"/>
        <v>0</v>
      </c>
    </row>
    <row r="52" spans="1:18" ht="25.5" x14ac:dyDescent="0.25">
      <c r="A52" s="44"/>
      <c r="B52" s="44"/>
      <c r="C52" s="44"/>
      <c r="D52" s="45" t="s">
        <v>13</v>
      </c>
      <c r="E52" s="46" t="s">
        <v>46</v>
      </c>
      <c r="F52" s="44"/>
      <c r="G52" s="46" t="s">
        <v>64</v>
      </c>
      <c r="H52" s="46"/>
      <c r="I52" s="45" t="s">
        <v>14</v>
      </c>
      <c r="J52" s="49"/>
      <c r="L52" s="84"/>
      <c r="M52" s="84"/>
      <c r="N52" s="84"/>
      <c r="O52" s="84"/>
      <c r="P52" s="84"/>
      <c r="Q52" s="83"/>
      <c r="R52" s="87">
        <f t="shared" si="1"/>
        <v>0</v>
      </c>
    </row>
    <row r="53" spans="1:18" ht="25.5" x14ac:dyDescent="0.25">
      <c r="A53" s="44"/>
      <c r="B53" s="44"/>
      <c r="C53" s="44"/>
      <c r="D53" s="45" t="s">
        <v>13</v>
      </c>
      <c r="E53" s="50" t="s">
        <v>39</v>
      </c>
      <c r="F53" s="111"/>
      <c r="G53" s="46" t="s">
        <v>63</v>
      </c>
      <c r="H53" s="46"/>
      <c r="I53" s="45" t="s">
        <v>14</v>
      </c>
      <c r="J53" s="49"/>
      <c r="L53" s="84"/>
      <c r="M53" s="84"/>
      <c r="N53" s="84"/>
      <c r="O53" s="84"/>
      <c r="P53" s="84"/>
      <c r="Q53" s="83"/>
      <c r="R53" s="87">
        <f t="shared" si="1"/>
        <v>0</v>
      </c>
    </row>
    <row r="54" spans="1:18" ht="26.25" x14ac:dyDescent="0.25">
      <c r="A54" s="44"/>
      <c r="B54" s="44"/>
      <c r="C54" s="44"/>
      <c r="D54" s="45" t="s">
        <v>13</v>
      </c>
      <c r="E54" s="50" t="s">
        <v>72</v>
      </c>
      <c r="F54" s="111"/>
      <c r="G54" s="46" t="s">
        <v>51</v>
      </c>
      <c r="H54" s="46"/>
      <c r="I54" s="45" t="s">
        <v>14</v>
      </c>
      <c r="J54" s="49"/>
      <c r="L54" s="84"/>
      <c r="M54" s="84"/>
      <c r="N54" s="84"/>
      <c r="O54" s="84"/>
      <c r="P54" s="84"/>
      <c r="Q54" s="83"/>
      <c r="R54" s="87">
        <f t="shared" si="1"/>
        <v>0</v>
      </c>
    </row>
    <row r="55" spans="1:18" ht="51" x14ac:dyDescent="0.25">
      <c r="A55" s="44"/>
      <c r="B55" s="44"/>
      <c r="C55" s="44"/>
      <c r="D55" s="45" t="s">
        <v>13</v>
      </c>
      <c r="E55" s="46" t="s">
        <v>35</v>
      </c>
      <c r="F55" s="93"/>
      <c r="G55" s="69" t="s">
        <v>62</v>
      </c>
      <c r="H55" s="46"/>
      <c r="I55" s="45" t="s">
        <v>14</v>
      </c>
      <c r="J55" s="49"/>
      <c r="L55" s="84"/>
      <c r="M55" s="84"/>
      <c r="N55" s="84"/>
      <c r="O55" s="84"/>
      <c r="P55" s="84"/>
      <c r="Q55" s="83"/>
      <c r="R55" s="87">
        <f t="shared" si="1"/>
        <v>0</v>
      </c>
    </row>
    <row r="56" spans="1:18" ht="25.5" x14ac:dyDescent="0.25">
      <c r="A56" s="44"/>
      <c r="B56" s="44"/>
      <c r="C56" s="44"/>
      <c r="D56" s="45" t="s">
        <v>13</v>
      </c>
      <c r="E56" s="46" t="s">
        <v>10</v>
      </c>
      <c r="F56" s="44"/>
      <c r="G56" s="46" t="s">
        <v>65</v>
      </c>
      <c r="H56" s="46"/>
      <c r="I56" s="45" t="s">
        <v>14</v>
      </c>
      <c r="J56" s="49"/>
      <c r="L56" s="84"/>
      <c r="M56" s="84"/>
      <c r="N56" s="84"/>
      <c r="O56" s="83"/>
      <c r="P56" s="83"/>
      <c r="Q56" s="83"/>
      <c r="R56" s="87">
        <f t="shared" si="1"/>
        <v>0</v>
      </c>
    </row>
    <row r="57" spans="1:18" ht="76.5" x14ac:dyDescent="0.25">
      <c r="A57" s="44"/>
      <c r="B57" s="56"/>
      <c r="C57" s="70"/>
      <c r="D57" s="57" t="s">
        <v>13</v>
      </c>
      <c r="E57" s="58" t="s">
        <v>47</v>
      </c>
      <c r="F57" s="57"/>
      <c r="G57" s="69" t="s">
        <v>67</v>
      </c>
      <c r="H57" s="58"/>
      <c r="I57" s="57" t="s">
        <v>14</v>
      </c>
      <c r="J57" s="62"/>
      <c r="K57" s="7"/>
      <c r="L57" s="84"/>
      <c r="M57" s="84"/>
      <c r="N57" s="84"/>
      <c r="O57" s="83"/>
      <c r="P57" s="83"/>
      <c r="Q57" s="83"/>
      <c r="R57" s="87">
        <f t="shared" si="1"/>
        <v>0</v>
      </c>
    </row>
    <row r="58" spans="1:18" ht="79.5" customHeight="1" x14ac:dyDescent="0.25">
      <c r="A58" s="44"/>
      <c r="B58" s="44"/>
      <c r="C58" s="55"/>
      <c r="D58" s="45" t="s">
        <v>13</v>
      </c>
      <c r="E58" s="46" t="s">
        <v>47</v>
      </c>
      <c r="F58" s="44"/>
      <c r="G58" s="47" t="s">
        <v>66</v>
      </c>
      <c r="H58" s="46"/>
      <c r="I58" s="45" t="s">
        <v>14</v>
      </c>
      <c r="J58" s="54"/>
      <c r="K58" s="7"/>
      <c r="L58" s="84"/>
      <c r="M58" s="84"/>
      <c r="N58" s="84"/>
      <c r="O58" s="83"/>
      <c r="P58" s="83"/>
      <c r="Q58" s="83"/>
      <c r="R58" s="87">
        <f t="shared" ref="R58:R59" si="2">J58-Q58</f>
        <v>0</v>
      </c>
    </row>
    <row r="59" spans="1:18" ht="63.75" x14ac:dyDescent="0.25">
      <c r="A59" s="44"/>
      <c r="B59" s="44"/>
      <c r="C59" s="52"/>
      <c r="D59" s="45" t="s">
        <v>13</v>
      </c>
      <c r="E59" s="46" t="s">
        <v>68</v>
      </c>
      <c r="F59" s="44"/>
      <c r="G59" s="47" t="s">
        <v>69</v>
      </c>
      <c r="H59" s="46"/>
      <c r="I59" s="45" t="s">
        <v>14</v>
      </c>
      <c r="J59" s="53"/>
      <c r="L59" s="84"/>
      <c r="M59" s="84"/>
      <c r="N59" s="84"/>
      <c r="O59" s="83"/>
      <c r="P59" s="83"/>
      <c r="Q59" s="83"/>
      <c r="R59" s="87">
        <f t="shared" si="2"/>
        <v>0</v>
      </c>
    </row>
    <row r="60" spans="1:18" ht="25.5" x14ac:dyDescent="0.25">
      <c r="A60" s="44"/>
      <c r="B60" s="51"/>
      <c r="C60" s="52"/>
      <c r="D60" s="45" t="s">
        <v>13</v>
      </c>
      <c r="E60" s="46" t="s">
        <v>60</v>
      </c>
      <c r="F60" s="44"/>
      <c r="G60" s="47" t="s">
        <v>61</v>
      </c>
      <c r="H60" s="46"/>
      <c r="I60" s="45" t="s">
        <v>14</v>
      </c>
      <c r="J60" s="53"/>
      <c r="L60" s="84"/>
      <c r="M60" s="84"/>
      <c r="N60" s="84"/>
      <c r="O60" s="83"/>
      <c r="P60" s="83"/>
      <c r="Q60" s="83"/>
      <c r="R60" s="83"/>
    </row>
    <row r="61" spans="1:18" ht="25.5" x14ac:dyDescent="0.25">
      <c r="A61" s="44"/>
      <c r="B61" s="51"/>
      <c r="C61" s="60"/>
      <c r="D61" s="45" t="s">
        <v>13</v>
      </c>
      <c r="E61" s="59" t="s">
        <v>70</v>
      </c>
      <c r="F61" s="61"/>
      <c r="G61" s="59" t="s">
        <v>71</v>
      </c>
      <c r="H61" s="59"/>
      <c r="I61" s="61" t="s">
        <v>14</v>
      </c>
      <c r="J61" s="53"/>
      <c r="L61" s="84"/>
      <c r="M61" s="84"/>
      <c r="N61" s="84"/>
      <c r="O61" s="83"/>
      <c r="P61" s="83"/>
      <c r="Q61" s="83"/>
      <c r="R61" s="83"/>
    </row>
    <row r="62" spans="1:18" x14ac:dyDescent="0.25">
      <c r="A62" s="63" t="s">
        <v>15</v>
      </c>
      <c r="B62" s="46"/>
      <c r="C62" s="46"/>
      <c r="D62" s="46"/>
      <c r="E62" s="46"/>
      <c r="F62" s="44"/>
      <c r="G62" s="46"/>
      <c r="H62" s="46"/>
      <c r="I62" s="46"/>
      <c r="J62" s="64">
        <f>SUM(J6:J61)</f>
        <v>189869.54</v>
      </c>
      <c r="L62" s="84"/>
      <c r="M62" s="84"/>
      <c r="N62" s="84"/>
      <c r="O62" s="83"/>
      <c r="P62" s="83"/>
      <c r="Q62" s="83"/>
      <c r="R62" s="83"/>
    </row>
    <row r="64" spans="1:18" x14ac:dyDescent="0.25">
      <c r="G64" s="186"/>
      <c r="H64" s="186"/>
    </row>
    <row r="65" spans="1:10" x14ac:dyDescent="0.25">
      <c r="G65" s="186"/>
      <c r="H65" s="186"/>
    </row>
    <row r="66" spans="1:10" ht="15" customHeight="1" x14ac:dyDescent="0.25">
      <c r="A66" s="115" t="s">
        <v>33</v>
      </c>
      <c r="B66" s="115"/>
      <c r="C66" s="115"/>
      <c r="D66" s="115"/>
      <c r="E66" s="115"/>
      <c r="F66" s="113"/>
      <c r="G66" s="188"/>
      <c r="H66" s="188"/>
      <c r="I66" s="115"/>
      <c r="J66" s="14" t="s">
        <v>53</v>
      </c>
    </row>
    <row r="67" spans="1:10" x14ac:dyDescent="0.25">
      <c r="A67" s="115"/>
      <c r="B67" s="115"/>
      <c r="C67" s="115"/>
      <c r="D67" s="115"/>
      <c r="E67" s="115"/>
      <c r="F67" s="113"/>
      <c r="G67" s="188"/>
      <c r="H67" s="188"/>
      <c r="I67" s="115"/>
      <c r="J67" s="14"/>
    </row>
  </sheetData>
  <autoFilter ref="A5:J13"/>
  <mergeCells count="12">
    <mergeCell ref="G64:H65"/>
    <mergeCell ref="G66:H67"/>
    <mergeCell ref="R1:R5"/>
    <mergeCell ref="O2:O5"/>
    <mergeCell ref="P2:P5"/>
    <mergeCell ref="A4:J4"/>
    <mergeCell ref="B1:I1"/>
    <mergeCell ref="L1:L5"/>
    <mergeCell ref="M1:M5"/>
    <mergeCell ref="N1:N5"/>
    <mergeCell ref="O1:P1"/>
    <mergeCell ref="Q1:Q5"/>
  </mergeCells>
  <pageMargins left="0.25" right="0.25" top="0.75" bottom="0.75" header="0.3" footer="0.3"/>
  <pageSetup paperSize="9" scale="7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94"/>
  <sheetViews>
    <sheetView tabSelected="1" view="pageBreakPreview" topLeftCell="A2" zoomScaleNormal="100" zoomScaleSheetLayoutView="100" workbookViewId="0">
      <pane ySplit="1710" topLeftCell="A85" activePane="bottomLeft"/>
      <selection activeCell="F2" sqref="F1:F1048576"/>
      <selection pane="bottomLeft" activeCell="J89" sqref="J89"/>
    </sheetView>
  </sheetViews>
  <sheetFormatPr defaultRowHeight="15" x14ac:dyDescent="0.25"/>
  <cols>
    <col min="1" max="2" width="9.140625" style="5" customWidth="1"/>
    <col min="3" max="3" width="11" style="5" customWidth="1"/>
    <col min="4" max="4" width="22" style="5" customWidth="1"/>
    <col min="5" max="5" width="36.140625" style="5" customWidth="1"/>
    <col min="6" max="6" width="27.140625" style="112" customWidth="1"/>
    <col min="7" max="7" width="22.140625" style="5" customWidth="1"/>
    <col min="8" max="8" width="11.140625" style="5" customWidth="1"/>
    <col min="9" max="9" width="13.7109375" style="5" customWidth="1"/>
    <col min="10" max="10" width="12.7109375" style="6" customWidth="1"/>
    <col min="11" max="11" width="9.140625" style="1"/>
    <col min="12" max="12" width="15.28515625" style="2" customWidth="1"/>
    <col min="13" max="13" width="12.85546875" style="2" customWidth="1"/>
    <col min="14" max="14" width="13.85546875" style="2" customWidth="1"/>
    <col min="15" max="15" width="14.7109375" customWidth="1"/>
    <col min="16" max="16" width="12" customWidth="1"/>
    <col min="17" max="17" width="11.140625" customWidth="1"/>
    <col min="18" max="18" width="13.5703125" customWidth="1"/>
  </cols>
  <sheetData>
    <row r="1" spans="1:18" ht="38.25" customHeight="1" x14ac:dyDescent="0.25">
      <c r="A1" s="39"/>
      <c r="B1" s="196" t="s">
        <v>74</v>
      </c>
      <c r="C1" s="196"/>
      <c r="D1" s="196"/>
      <c r="E1" s="196"/>
      <c r="F1" s="196"/>
      <c r="G1" s="196"/>
      <c r="H1" s="196"/>
      <c r="I1" s="196"/>
      <c r="J1" s="39"/>
      <c r="L1" s="189" t="s">
        <v>78</v>
      </c>
      <c r="M1" s="189" t="s">
        <v>79</v>
      </c>
      <c r="N1" s="189" t="s">
        <v>80</v>
      </c>
      <c r="O1" s="197" t="s">
        <v>81</v>
      </c>
      <c r="P1" s="198"/>
      <c r="Q1" s="199" t="s">
        <v>93</v>
      </c>
      <c r="R1" s="189" t="s">
        <v>130</v>
      </c>
    </row>
    <row r="2" spans="1:18" x14ac:dyDescent="0.25">
      <c r="A2" s="40"/>
      <c r="B2" s="40"/>
      <c r="C2" s="40"/>
      <c r="D2" s="40"/>
      <c r="E2" s="40"/>
      <c r="F2" s="108"/>
      <c r="G2" s="40"/>
      <c r="H2" s="40"/>
      <c r="I2" s="40"/>
      <c r="J2" s="41"/>
      <c r="L2" s="190"/>
      <c r="M2" s="190"/>
      <c r="N2" s="190"/>
      <c r="O2" s="192" t="s">
        <v>82</v>
      </c>
      <c r="P2" s="192" t="s">
        <v>83</v>
      </c>
      <c r="Q2" s="199"/>
      <c r="R2" s="190"/>
    </row>
    <row r="3" spans="1:18" x14ac:dyDescent="0.25">
      <c r="A3" s="42"/>
      <c r="B3" s="42"/>
      <c r="C3" s="42"/>
      <c r="D3" s="42"/>
      <c r="E3" s="42"/>
      <c r="F3" s="107"/>
      <c r="G3" s="42"/>
      <c r="H3" s="42"/>
      <c r="I3" s="42"/>
      <c r="J3" s="43"/>
      <c r="L3" s="190"/>
      <c r="M3" s="190"/>
      <c r="N3" s="190"/>
      <c r="O3" s="193"/>
      <c r="P3" s="193"/>
      <c r="Q3" s="199"/>
      <c r="R3" s="190"/>
    </row>
    <row r="4" spans="1:18" x14ac:dyDescent="0.25">
      <c r="A4" s="195" t="s">
        <v>75</v>
      </c>
      <c r="B4" s="195"/>
      <c r="C4" s="195"/>
      <c r="D4" s="195"/>
      <c r="E4" s="195"/>
      <c r="F4" s="195"/>
      <c r="G4" s="195"/>
      <c r="H4" s="195"/>
      <c r="I4" s="195"/>
      <c r="J4" s="195"/>
      <c r="L4" s="190"/>
      <c r="M4" s="190"/>
      <c r="N4" s="190"/>
      <c r="O4" s="193"/>
      <c r="P4" s="193"/>
      <c r="Q4" s="199"/>
      <c r="R4" s="190"/>
    </row>
    <row r="5" spans="1:18" ht="25.5" x14ac:dyDescent="0.25">
      <c r="A5" s="85" t="s">
        <v>84</v>
      </c>
      <c r="B5" s="85" t="s">
        <v>85</v>
      </c>
      <c r="C5" s="85" t="s">
        <v>86</v>
      </c>
      <c r="D5" s="85" t="s">
        <v>87</v>
      </c>
      <c r="E5" s="85" t="s">
        <v>88</v>
      </c>
      <c r="F5" s="85" t="s">
        <v>209</v>
      </c>
      <c r="G5" s="85" t="s">
        <v>92</v>
      </c>
      <c r="H5" s="86" t="s">
        <v>89</v>
      </c>
      <c r="I5" s="85" t="s">
        <v>91</v>
      </c>
      <c r="J5" s="85" t="s">
        <v>90</v>
      </c>
      <c r="L5" s="191"/>
      <c r="M5" s="191"/>
      <c r="N5" s="191"/>
      <c r="O5" s="194"/>
      <c r="P5" s="194"/>
      <c r="Q5" s="199"/>
      <c r="R5" s="191"/>
    </row>
    <row r="6" spans="1:18" s="130" customFormat="1" ht="45" x14ac:dyDescent="0.25">
      <c r="A6" s="152" t="s">
        <v>0</v>
      </c>
      <c r="B6" s="152" t="s">
        <v>102</v>
      </c>
      <c r="C6" s="152" t="s">
        <v>101</v>
      </c>
      <c r="D6" s="152" t="s">
        <v>13</v>
      </c>
      <c r="E6" s="165" t="s">
        <v>40</v>
      </c>
      <c r="F6" s="152" t="s">
        <v>229</v>
      </c>
      <c r="G6" s="47" t="s">
        <v>50</v>
      </c>
      <c r="H6" s="152" t="s">
        <v>32</v>
      </c>
      <c r="I6" s="154" t="s">
        <v>14</v>
      </c>
      <c r="J6" s="166">
        <v>98418.61</v>
      </c>
      <c r="K6" s="123"/>
      <c r="L6" s="124" t="s">
        <v>98</v>
      </c>
      <c r="M6" s="125">
        <v>43881</v>
      </c>
      <c r="N6" s="124"/>
      <c r="O6" s="126" t="s">
        <v>231</v>
      </c>
      <c r="P6" s="127" t="s">
        <v>232</v>
      </c>
      <c r="Q6" s="128">
        <f>9175.17+4971.26+6684.05+11568.87+8736.36</f>
        <v>41135.71</v>
      </c>
      <c r="R6" s="129">
        <f>J6-Q6</f>
        <v>57282.9</v>
      </c>
    </row>
    <row r="7" spans="1:18" s="130" customFormat="1" ht="51" x14ac:dyDescent="0.25">
      <c r="A7" s="152" t="s">
        <v>20</v>
      </c>
      <c r="B7" s="152" t="s">
        <v>1</v>
      </c>
      <c r="C7" s="152" t="s">
        <v>101</v>
      </c>
      <c r="D7" s="152" t="s">
        <v>13</v>
      </c>
      <c r="E7" s="165" t="s">
        <v>115</v>
      </c>
      <c r="F7" s="181" t="s">
        <v>235</v>
      </c>
      <c r="G7" s="182" t="s">
        <v>116</v>
      </c>
      <c r="H7" s="152" t="s">
        <v>2</v>
      </c>
      <c r="I7" s="154" t="s">
        <v>14</v>
      </c>
      <c r="J7" s="166">
        <v>651</v>
      </c>
      <c r="K7" s="123"/>
      <c r="L7" s="124" t="s">
        <v>98</v>
      </c>
      <c r="M7" s="125">
        <v>43872</v>
      </c>
      <c r="N7" s="124"/>
      <c r="O7" s="126"/>
      <c r="P7" s="131">
        <v>43873</v>
      </c>
      <c r="Q7" s="128">
        <v>651</v>
      </c>
      <c r="R7" s="129">
        <f t="shared" ref="R7:R30" si="0">J7-Q7</f>
        <v>0</v>
      </c>
    </row>
    <row r="8" spans="1:18" s="130" customFormat="1" ht="60" x14ac:dyDescent="0.25">
      <c r="A8" s="152" t="s">
        <v>28</v>
      </c>
      <c r="B8" s="153" t="s">
        <v>12</v>
      </c>
      <c r="C8" s="152" t="s">
        <v>101</v>
      </c>
      <c r="D8" s="152" t="s">
        <v>13</v>
      </c>
      <c r="E8" s="183" t="s">
        <v>107</v>
      </c>
      <c r="F8" s="154" t="s">
        <v>236</v>
      </c>
      <c r="G8" s="69" t="s">
        <v>24</v>
      </c>
      <c r="H8" s="152" t="s">
        <v>2</v>
      </c>
      <c r="I8" s="154" t="s">
        <v>14</v>
      </c>
      <c r="J8" s="166">
        <v>54691.199999999997</v>
      </c>
      <c r="K8" s="123"/>
      <c r="L8" s="124" t="s">
        <v>98</v>
      </c>
      <c r="M8" s="125">
        <v>43901</v>
      </c>
      <c r="N8" s="124"/>
      <c r="O8" s="126" t="s">
        <v>237</v>
      </c>
      <c r="P8" s="127" t="s">
        <v>238</v>
      </c>
      <c r="Q8" s="128">
        <f>4557.6+4557.6+4557.6+4557.6+4557.6</f>
        <v>22788</v>
      </c>
      <c r="R8" s="129">
        <f t="shared" si="0"/>
        <v>31903.199999999997</v>
      </c>
    </row>
    <row r="9" spans="1:18" s="130" customFormat="1" ht="75" x14ac:dyDescent="0.25">
      <c r="A9" s="152" t="s">
        <v>29</v>
      </c>
      <c r="B9" s="218" t="s">
        <v>19</v>
      </c>
      <c r="C9" s="152" t="s">
        <v>101</v>
      </c>
      <c r="D9" s="152" t="s">
        <v>13</v>
      </c>
      <c r="E9" s="183" t="s">
        <v>107</v>
      </c>
      <c r="F9" s="154" t="s">
        <v>236</v>
      </c>
      <c r="G9" s="184" t="s">
        <v>49</v>
      </c>
      <c r="H9" s="152" t="s">
        <v>2</v>
      </c>
      <c r="I9" s="154" t="s">
        <v>14</v>
      </c>
      <c r="J9" s="166">
        <v>20000</v>
      </c>
      <c r="K9" s="123"/>
      <c r="L9" s="124" t="s">
        <v>98</v>
      </c>
      <c r="M9" s="125">
        <v>43900</v>
      </c>
      <c r="N9" s="124"/>
      <c r="O9" s="126" t="s">
        <v>239</v>
      </c>
      <c r="P9" s="127" t="s">
        <v>240</v>
      </c>
      <c r="Q9" s="128">
        <f>1249.14+921.54+1453.21+792.18+930.43</f>
        <v>5346.5000000000009</v>
      </c>
      <c r="R9" s="129">
        <f t="shared" si="0"/>
        <v>14653.5</v>
      </c>
    </row>
    <row r="10" spans="1:18" s="130" customFormat="1" ht="25.5" x14ac:dyDescent="0.25">
      <c r="A10" s="152" t="s">
        <v>17</v>
      </c>
      <c r="B10" s="218" t="s">
        <v>18</v>
      </c>
      <c r="C10" s="152" t="s">
        <v>101</v>
      </c>
      <c r="D10" s="152" t="s">
        <v>13</v>
      </c>
      <c r="E10" s="183" t="s">
        <v>107</v>
      </c>
      <c r="F10" s="154" t="s">
        <v>236</v>
      </c>
      <c r="G10" s="145" t="s">
        <v>25</v>
      </c>
      <c r="H10" s="152" t="s">
        <v>2</v>
      </c>
      <c r="I10" s="154" t="s">
        <v>14</v>
      </c>
      <c r="J10" s="166">
        <v>2000</v>
      </c>
      <c r="K10" s="123"/>
      <c r="L10" s="124" t="s">
        <v>98</v>
      </c>
      <c r="M10" s="125">
        <v>43893</v>
      </c>
      <c r="N10" s="124"/>
      <c r="O10" s="126" t="s">
        <v>241</v>
      </c>
      <c r="P10" s="127">
        <v>44032</v>
      </c>
      <c r="Q10" s="128">
        <v>133.49</v>
      </c>
      <c r="R10" s="129">
        <f t="shared" si="0"/>
        <v>1866.51</v>
      </c>
    </row>
    <row r="11" spans="1:18" s="130" customFormat="1" ht="63.75" x14ac:dyDescent="0.25">
      <c r="A11" s="152" t="s">
        <v>30</v>
      </c>
      <c r="B11" s="218" t="s">
        <v>3</v>
      </c>
      <c r="C11" s="154" t="s">
        <v>101</v>
      </c>
      <c r="D11" s="154" t="s">
        <v>13</v>
      </c>
      <c r="E11" s="155" t="s">
        <v>42</v>
      </c>
      <c r="F11" s="154" t="s">
        <v>250</v>
      </c>
      <c r="G11" s="69" t="s">
        <v>23</v>
      </c>
      <c r="H11" s="154" t="s">
        <v>2</v>
      </c>
      <c r="I11" s="154" t="s">
        <v>14</v>
      </c>
      <c r="J11" s="156">
        <v>12000</v>
      </c>
      <c r="K11" s="123"/>
      <c r="L11" s="124" t="s">
        <v>98</v>
      </c>
      <c r="M11" s="124" t="s">
        <v>99</v>
      </c>
      <c r="N11" s="124" t="s">
        <v>100</v>
      </c>
      <c r="O11" s="126" t="s">
        <v>251</v>
      </c>
      <c r="P11" s="127">
        <v>43944</v>
      </c>
      <c r="Q11" s="128">
        <f>1000+1000+1000</f>
        <v>3000</v>
      </c>
      <c r="R11" s="129">
        <f t="shared" si="0"/>
        <v>9000</v>
      </c>
    </row>
    <row r="12" spans="1:18" s="130" customFormat="1" ht="45" x14ac:dyDescent="0.25">
      <c r="A12" s="152" t="s">
        <v>179</v>
      </c>
      <c r="B12" s="218" t="s">
        <v>110</v>
      </c>
      <c r="C12" s="152" t="s">
        <v>101</v>
      </c>
      <c r="D12" s="154" t="s">
        <v>13</v>
      </c>
      <c r="E12" s="183" t="s">
        <v>108</v>
      </c>
      <c r="F12" s="153" t="s">
        <v>242</v>
      </c>
      <c r="G12" s="219" t="s">
        <v>109</v>
      </c>
      <c r="H12" s="152" t="s">
        <v>2</v>
      </c>
      <c r="I12" s="154" t="s">
        <v>14</v>
      </c>
      <c r="J12" s="166">
        <v>35000</v>
      </c>
      <c r="K12" s="123"/>
      <c r="L12" s="124" t="s">
        <v>98</v>
      </c>
      <c r="M12" s="127">
        <v>43889</v>
      </c>
      <c r="N12" s="124"/>
      <c r="O12" s="126" t="s">
        <v>138</v>
      </c>
      <c r="P12" s="127" t="s">
        <v>139</v>
      </c>
      <c r="Q12" s="128">
        <f>2163+8227+8010</f>
        <v>18400</v>
      </c>
      <c r="R12" s="129">
        <f t="shared" si="0"/>
        <v>16600</v>
      </c>
    </row>
    <row r="13" spans="1:18" s="130" customFormat="1" ht="38.25" x14ac:dyDescent="0.25">
      <c r="A13" s="152" t="s">
        <v>180</v>
      </c>
      <c r="B13" s="218" t="s">
        <v>111</v>
      </c>
      <c r="C13" s="152" t="s">
        <v>101</v>
      </c>
      <c r="D13" s="152" t="s">
        <v>13</v>
      </c>
      <c r="E13" s="183" t="s">
        <v>108</v>
      </c>
      <c r="F13" s="153" t="s">
        <v>242</v>
      </c>
      <c r="G13" s="145" t="s">
        <v>112</v>
      </c>
      <c r="H13" s="152" t="s">
        <v>2</v>
      </c>
      <c r="I13" s="154" t="s">
        <v>14</v>
      </c>
      <c r="J13" s="166">
        <v>32000</v>
      </c>
      <c r="K13" s="123"/>
      <c r="L13" s="124" t="s">
        <v>98</v>
      </c>
      <c r="M13" s="127">
        <v>43888</v>
      </c>
      <c r="N13" s="124"/>
      <c r="O13" s="126" t="s">
        <v>140</v>
      </c>
      <c r="P13" s="127">
        <v>43941</v>
      </c>
      <c r="Q13" s="128">
        <f>0+0+10626</f>
        <v>10626</v>
      </c>
      <c r="R13" s="129">
        <f t="shared" si="0"/>
        <v>21374</v>
      </c>
    </row>
    <row r="14" spans="1:18" s="130" customFormat="1" ht="38.25" x14ac:dyDescent="0.25">
      <c r="A14" s="152" t="s">
        <v>31</v>
      </c>
      <c r="B14" s="153" t="s">
        <v>117</v>
      </c>
      <c r="C14" s="154" t="s">
        <v>101</v>
      </c>
      <c r="D14" s="154" t="s">
        <v>13</v>
      </c>
      <c r="E14" s="155" t="s">
        <v>43</v>
      </c>
      <c r="F14" s="154"/>
      <c r="G14" s="69" t="s">
        <v>5</v>
      </c>
      <c r="H14" s="155"/>
      <c r="I14" s="155" t="s">
        <v>14</v>
      </c>
      <c r="J14" s="156">
        <v>26500</v>
      </c>
      <c r="K14" s="123"/>
      <c r="L14" s="124" t="s">
        <v>98</v>
      </c>
      <c r="M14" s="127"/>
      <c r="N14" s="124"/>
      <c r="O14" s="126"/>
      <c r="P14" s="127">
        <v>43886</v>
      </c>
      <c r="Q14" s="128">
        <v>26500</v>
      </c>
      <c r="R14" s="129">
        <f t="shared" si="0"/>
        <v>0</v>
      </c>
    </row>
    <row r="15" spans="1:18" s="151" customFormat="1" x14ac:dyDescent="0.25">
      <c r="A15" s="152" t="s">
        <v>132</v>
      </c>
      <c r="B15" s="152" t="s">
        <v>370</v>
      </c>
      <c r="C15" s="152" t="s">
        <v>101</v>
      </c>
      <c r="D15" s="154" t="s">
        <v>13</v>
      </c>
      <c r="E15" s="165" t="s">
        <v>332</v>
      </c>
      <c r="F15" s="152" t="s">
        <v>371</v>
      </c>
      <c r="G15" s="47" t="s">
        <v>372</v>
      </c>
      <c r="H15" s="165"/>
      <c r="I15" s="165"/>
      <c r="J15" s="166">
        <v>18777.02</v>
      </c>
      <c r="K15" s="147"/>
      <c r="L15" s="148"/>
      <c r="M15" s="148"/>
      <c r="N15" s="148"/>
      <c r="O15" s="148"/>
      <c r="P15" s="148"/>
      <c r="Q15" s="149"/>
      <c r="R15" s="150">
        <f t="shared" si="0"/>
        <v>18777.02</v>
      </c>
    </row>
    <row r="16" spans="1:18" s="130" customFormat="1" ht="76.5" x14ac:dyDescent="0.25">
      <c r="A16" s="152" t="s">
        <v>132</v>
      </c>
      <c r="B16" s="153" t="s">
        <v>121</v>
      </c>
      <c r="C16" s="154" t="s">
        <v>101</v>
      </c>
      <c r="D16" s="154" t="s">
        <v>13</v>
      </c>
      <c r="E16" s="155" t="s">
        <v>41</v>
      </c>
      <c r="F16" s="154" t="s">
        <v>269</v>
      </c>
      <c r="G16" s="69" t="s">
        <v>4</v>
      </c>
      <c r="H16" s="155" t="s">
        <v>2</v>
      </c>
      <c r="I16" s="155" t="s">
        <v>14</v>
      </c>
      <c r="J16" s="156">
        <v>36800</v>
      </c>
      <c r="K16" s="123"/>
      <c r="L16" s="124" t="s">
        <v>98</v>
      </c>
      <c r="M16" s="132"/>
      <c r="N16" s="133"/>
      <c r="O16" s="134" t="s">
        <v>228</v>
      </c>
      <c r="P16" s="132">
        <v>43948</v>
      </c>
      <c r="Q16" s="135">
        <v>9200</v>
      </c>
      <c r="R16" s="129">
        <f t="shared" si="0"/>
        <v>27600</v>
      </c>
    </row>
    <row r="17" spans="1:18" s="130" customFormat="1" x14ac:dyDescent="0.25">
      <c r="A17" s="220" t="s">
        <v>144</v>
      </c>
      <c r="B17" s="221" t="s">
        <v>21</v>
      </c>
      <c r="C17" s="221" t="s">
        <v>113</v>
      </c>
      <c r="D17" s="221" t="s">
        <v>13</v>
      </c>
      <c r="E17" s="221" t="s">
        <v>114</v>
      </c>
      <c r="F17" s="221" t="s">
        <v>270</v>
      </c>
      <c r="G17" s="222" t="s">
        <v>26</v>
      </c>
      <c r="H17" s="221" t="s">
        <v>27</v>
      </c>
      <c r="I17" s="221" t="s">
        <v>14</v>
      </c>
      <c r="J17" s="223">
        <v>180000</v>
      </c>
      <c r="K17" s="123"/>
      <c r="L17" s="209" t="s">
        <v>98</v>
      </c>
      <c r="M17" s="206">
        <v>43882</v>
      </c>
      <c r="N17" s="136" t="s">
        <v>271</v>
      </c>
      <c r="O17" s="200" t="s">
        <v>233</v>
      </c>
      <c r="P17" s="203" t="s">
        <v>234</v>
      </c>
      <c r="Q17" s="135">
        <v>14419.43</v>
      </c>
      <c r="R17" s="129">
        <f>36000-Q17</f>
        <v>21580.57</v>
      </c>
    </row>
    <row r="18" spans="1:18" s="130" customFormat="1" x14ac:dyDescent="0.25">
      <c r="A18" s="224"/>
      <c r="B18" s="225"/>
      <c r="C18" s="225"/>
      <c r="D18" s="225"/>
      <c r="E18" s="225"/>
      <c r="F18" s="225"/>
      <c r="G18" s="226"/>
      <c r="H18" s="225"/>
      <c r="I18" s="225"/>
      <c r="J18" s="227"/>
      <c r="K18" s="123"/>
      <c r="L18" s="210"/>
      <c r="M18" s="207"/>
      <c r="N18" s="136" t="s">
        <v>272</v>
      </c>
      <c r="O18" s="201"/>
      <c r="P18" s="204"/>
      <c r="Q18" s="135">
        <v>135726.18</v>
      </c>
      <c r="R18" s="129">
        <f>144000-Q18</f>
        <v>8273.820000000007</v>
      </c>
    </row>
    <row r="19" spans="1:18" s="122" customFormat="1" ht="75" customHeight="1" x14ac:dyDescent="0.25">
      <c r="A19" s="228"/>
      <c r="B19" s="229"/>
      <c r="C19" s="229"/>
      <c r="D19" s="229"/>
      <c r="E19" s="229"/>
      <c r="F19" s="229"/>
      <c r="G19" s="230"/>
      <c r="H19" s="229"/>
      <c r="I19" s="229"/>
      <c r="J19" s="231"/>
      <c r="K19" s="118"/>
      <c r="L19" s="211"/>
      <c r="M19" s="208"/>
      <c r="N19" s="137" t="s">
        <v>15</v>
      </c>
      <c r="O19" s="202"/>
      <c r="P19" s="205"/>
      <c r="Q19" s="120">
        <f>Q17+Q18</f>
        <v>150145.60999999999</v>
      </c>
      <c r="R19" s="121">
        <f>R17+R18</f>
        <v>29854.390000000007</v>
      </c>
    </row>
    <row r="20" spans="1:18" s="130" customFormat="1" ht="51" x14ac:dyDescent="0.25">
      <c r="A20" s="152" t="s">
        <v>181</v>
      </c>
      <c r="B20" s="153" t="s">
        <v>17</v>
      </c>
      <c r="C20" s="154" t="s">
        <v>113</v>
      </c>
      <c r="D20" s="154" t="s">
        <v>13</v>
      </c>
      <c r="E20" s="155" t="s">
        <v>37</v>
      </c>
      <c r="F20" s="154" t="s">
        <v>252</v>
      </c>
      <c r="G20" s="69" t="s">
        <v>177</v>
      </c>
      <c r="H20" s="154"/>
      <c r="I20" s="154" t="s">
        <v>14</v>
      </c>
      <c r="J20" s="156">
        <v>10656.45</v>
      </c>
      <c r="K20" s="123"/>
      <c r="L20" s="124"/>
      <c r="M20" s="132"/>
      <c r="N20" s="124"/>
      <c r="O20" s="138" t="s">
        <v>253</v>
      </c>
      <c r="P20" s="139">
        <v>43980</v>
      </c>
      <c r="Q20" s="128">
        <f>1931.9</f>
        <v>1931.9</v>
      </c>
      <c r="R20" s="129">
        <f t="shared" si="0"/>
        <v>8724.5500000000011</v>
      </c>
    </row>
    <row r="21" spans="1:18" s="130" customFormat="1" ht="45" x14ac:dyDescent="0.25">
      <c r="A21" s="152" t="s">
        <v>148</v>
      </c>
      <c r="B21" s="153" t="s">
        <v>0</v>
      </c>
      <c r="C21" s="154" t="s">
        <v>124</v>
      </c>
      <c r="D21" s="154" t="s">
        <v>13</v>
      </c>
      <c r="E21" s="155" t="s">
        <v>44</v>
      </c>
      <c r="F21" s="154" t="s">
        <v>254</v>
      </c>
      <c r="G21" s="69" t="s">
        <v>22</v>
      </c>
      <c r="H21" s="155"/>
      <c r="I21" s="155" t="s">
        <v>14</v>
      </c>
      <c r="J21" s="156">
        <v>6600</v>
      </c>
      <c r="K21" s="123"/>
      <c r="L21" s="124"/>
      <c r="M21" s="124"/>
      <c r="N21" s="124"/>
      <c r="O21" s="126" t="s">
        <v>255</v>
      </c>
      <c r="P21" s="127">
        <v>43917</v>
      </c>
      <c r="Q21" s="128">
        <f>550+550+550</f>
        <v>1650</v>
      </c>
      <c r="R21" s="129">
        <f t="shared" si="0"/>
        <v>4950</v>
      </c>
    </row>
    <row r="22" spans="1:18" s="130" customFormat="1" ht="25.5" x14ac:dyDescent="0.25">
      <c r="A22" s="152" t="s">
        <v>151</v>
      </c>
      <c r="B22" s="218" t="s">
        <v>94</v>
      </c>
      <c r="C22" s="154" t="s">
        <v>95</v>
      </c>
      <c r="D22" s="154" t="s">
        <v>13</v>
      </c>
      <c r="E22" s="184" t="s">
        <v>96</v>
      </c>
      <c r="F22" s="232" t="s">
        <v>230</v>
      </c>
      <c r="G22" s="145" t="s">
        <v>97</v>
      </c>
      <c r="H22" s="154" t="s">
        <v>2</v>
      </c>
      <c r="I22" s="154" t="s">
        <v>14</v>
      </c>
      <c r="J22" s="156">
        <v>3341.37</v>
      </c>
      <c r="K22" s="123"/>
      <c r="L22" s="124" t="s">
        <v>98</v>
      </c>
      <c r="M22" s="133" t="s">
        <v>99</v>
      </c>
      <c r="N22" s="140" t="s">
        <v>106</v>
      </c>
      <c r="O22" s="126"/>
      <c r="P22" s="127">
        <v>43910</v>
      </c>
      <c r="Q22" s="128">
        <v>3341.37</v>
      </c>
      <c r="R22" s="129">
        <f t="shared" si="0"/>
        <v>0</v>
      </c>
    </row>
    <row r="23" spans="1:18" s="130" customFormat="1" ht="38.25" x14ac:dyDescent="0.25">
      <c r="A23" s="152" t="s">
        <v>182</v>
      </c>
      <c r="B23" s="153" t="s">
        <v>20</v>
      </c>
      <c r="C23" s="70">
        <v>43851</v>
      </c>
      <c r="D23" s="154" t="s">
        <v>13</v>
      </c>
      <c r="E23" s="155" t="s">
        <v>48</v>
      </c>
      <c r="F23" s="154" t="s">
        <v>210</v>
      </c>
      <c r="G23" s="155" t="s">
        <v>6</v>
      </c>
      <c r="H23" s="155"/>
      <c r="I23" s="154" t="s">
        <v>14</v>
      </c>
      <c r="J23" s="62">
        <v>13482</v>
      </c>
      <c r="K23" s="123"/>
      <c r="L23" s="124" t="s">
        <v>98</v>
      </c>
      <c r="M23" s="133"/>
      <c r="N23" s="140"/>
      <c r="O23" s="126"/>
      <c r="P23" s="127">
        <v>43941</v>
      </c>
      <c r="Q23" s="128">
        <f>819</f>
        <v>819</v>
      </c>
      <c r="R23" s="129">
        <f t="shared" si="0"/>
        <v>12663</v>
      </c>
    </row>
    <row r="24" spans="1:18" s="122" customFormat="1" ht="51" x14ac:dyDescent="0.25">
      <c r="A24" s="152" t="s">
        <v>183</v>
      </c>
      <c r="B24" s="153" t="s">
        <v>28</v>
      </c>
      <c r="C24" s="154" t="s">
        <v>125</v>
      </c>
      <c r="D24" s="154" t="s">
        <v>13</v>
      </c>
      <c r="E24" s="155" t="s">
        <v>38</v>
      </c>
      <c r="F24" s="154" t="s">
        <v>256</v>
      </c>
      <c r="G24" s="155" t="s">
        <v>9</v>
      </c>
      <c r="H24" s="155"/>
      <c r="I24" s="154" t="s">
        <v>14</v>
      </c>
      <c r="J24" s="156">
        <v>800</v>
      </c>
      <c r="K24" s="118"/>
      <c r="L24" s="141" t="s">
        <v>98</v>
      </c>
      <c r="M24" s="142"/>
      <c r="N24" s="143"/>
      <c r="O24" s="119"/>
      <c r="P24" s="144"/>
      <c r="Q24" s="120"/>
      <c r="R24" s="121">
        <f t="shared" si="0"/>
        <v>800</v>
      </c>
    </row>
    <row r="25" spans="1:18" s="130" customFormat="1" ht="25.5" x14ac:dyDescent="0.25">
      <c r="A25" s="152" t="s">
        <v>184</v>
      </c>
      <c r="B25" s="218" t="s">
        <v>17</v>
      </c>
      <c r="C25" s="152" t="s">
        <v>156</v>
      </c>
      <c r="D25" s="152" t="s">
        <v>13</v>
      </c>
      <c r="E25" s="233" t="s">
        <v>248</v>
      </c>
      <c r="F25" s="232" t="s">
        <v>249</v>
      </c>
      <c r="G25" s="145"/>
      <c r="H25" s="165" t="s">
        <v>2</v>
      </c>
      <c r="I25" s="154" t="s">
        <v>14</v>
      </c>
      <c r="J25" s="166">
        <v>4000</v>
      </c>
      <c r="K25" s="123" t="s">
        <v>207</v>
      </c>
      <c r="L25" s="124" t="s">
        <v>98</v>
      </c>
      <c r="M25" s="126"/>
      <c r="N25" s="124"/>
      <c r="O25" s="126"/>
      <c r="P25" s="127">
        <v>43928</v>
      </c>
      <c r="Q25" s="128">
        <v>4000</v>
      </c>
      <c r="R25" s="129">
        <f t="shared" si="0"/>
        <v>0</v>
      </c>
    </row>
    <row r="26" spans="1:18" s="130" customFormat="1" ht="25.5" x14ac:dyDescent="0.25">
      <c r="A26" s="152" t="s">
        <v>172</v>
      </c>
      <c r="B26" s="218" t="s">
        <v>120</v>
      </c>
      <c r="C26" s="152" t="s">
        <v>156</v>
      </c>
      <c r="D26" s="152" t="s">
        <v>13</v>
      </c>
      <c r="E26" s="233" t="s">
        <v>248</v>
      </c>
      <c r="F26" s="232" t="s">
        <v>249</v>
      </c>
      <c r="G26" s="145"/>
      <c r="H26" s="165" t="s">
        <v>2</v>
      </c>
      <c r="I26" s="154" t="s">
        <v>14</v>
      </c>
      <c r="J26" s="166">
        <v>5769</v>
      </c>
      <c r="K26" s="123" t="s">
        <v>207</v>
      </c>
      <c r="L26" s="124" t="s">
        <v>98</v>
      </c>
      <c r="M26" s="125">
        <v>43909</v>
      </c>
      <c r="N26" s="124" t="s">
        <v>106</v>
      </c>
      <c r="O26" s="126"/>
      <c r="P26" s="127">
        <v>43935</v>
      </c>
      <c r="Q26" s="128">
        <v>5769</v>
      </c>
      <c r="R26" s="129">
        <f t="shared" si="0"/>
        <v>0</v>
      </c>
    </row>
    <row r="27" spans="1:18" s="130" customFormat="1" ht="25.5" x14ac:dyDescent="0.25">
      <c r="A27" s="152" t="s">
        <v>185</v>
      </c>
      <c r="B27" s="232" t="s">
        <v>29</v>
      </c>
      <c r="C27" s="154" t="s">
        <v>126</v>
      </c>
      <c r="D27" s="154" t="s">
        <v>13</v>
      </c>
      <c r="E27" s="184" t="s">
        <v>257</v>
      </c>
      <c r="F27" s="232" t="s">
        <v>258</v>
      </c>
      <c r="G27" s="145" t="s">
        <v>127</v>
      </c>
      <c r="H27" s="155" t="s">
        <v>2</v>
      </c>
      <c r="I27" s="154" t="s">
        <v>14</v>
      </c>
      <c r="J27" s="156">
        <v>7500</v>
      </c>
      <c r="K27" s="123" t="s">
        <v>207</v>
      </c>
      <c r="L27" s="124" t="s">
        <v>98</v>
      </c>
      <c r="M27" s="125"/>
      <c r="N27" s="124"/>
      <c r="O27" s="126"/>
      <c r="P27" s="127">
        <v>43944</v>
      </c>
      <c r="Q27" s="128">
        <v>7500</v>
      </c>
      <c r="R27" s="129">
        <f t="shared" si="0"/>
        <v>0</v>
      </c>
    </row>
    <row r="28" spans="1:18" s="130" customFormat="1" ht="51" x14ac:dyDescent="0.25">
      <c r="A28" s="152" t="s">
        <v>186</v>
      </c>
      <c r="B28" s="218" t="s">
        <v>17</v>
      </c>
      <c r="C28" s="152" t="s">
        <v>103</v>
      </c>
      <c r="D28" s="152" t="s">
        <v>13</v>
      </c>
      <c r="E28" s="233" t="s">
        <v>104</v>
      </c>
      <c r="F28" s="232" t="s">
        <v>259</v>
      </c>
      <c r="G28" s="145" t="s">
        <v>105</v>
      </c>
      <c r="H28" s="165"/>
      <c r="I28" s="154" t="s">
        <v>14</v>
      </c>
      <c r="J28" s="166">
        <v>14000</v>
      </c>
      <c r="K28" s="123" t="s">
        <v>207</v>
      </c>
      <c r="L28" s="124" t="s">
        <v>98</v>
      </c>
      <c r="M28" s="127">
        <v>43909</v>
      </c>
      <c r="N28" s="126" t="s">
        <v>106</v>
      </c>
      <c r="O28" s="126"/>
      <c r="P28" s="127">
        <v>43910</v>
      </c>
      <c r="Q28" s="128"/>
      <c r="R28" s="129">
        <f t="shared" si="0"/>
        <v>14000</v>
      </c>
    </row>
    <row r="29" spans="1:18" s="122" customFormat="1" ht="38.25" x14ac:dyDescent="0.25">
      <c r="A29" s="152" t="s">
        <v>187</v>
      </c>
      <c r="B29" s="153" t="s">
        <v>30</v>
      </c>
      <c r="C29" s="154" t="s">
        <v>118</v>
      </c>
      <c r="D29" s="154" t="s">
        <v>13</v>
      </c>
      <c r="E29" s="155" t="s">
        <v>7</v>
      </c>
      <c r="F29" s="154" t="s">
        <v>349</v>
      </c>
      <c r="G29" s="155" t="s">
        <v>8</v>
      </c>
      <c r="H29" s="155"/>
      <c r="I29" s="154" t="s">
        <v>14</v>
      </c>
      <c r="J29" s="156">
        <v>16320</v>
      </c>
      <c r="K29" s="118"/>
      <c r="L29" s="137" t="s">
        <v>98</v>
      </c>
      <c r="M29" s="119"/>
      <c r="N29" s="119"/>
      <c r="O29" s="119"/>
      <c r="P29" s="119"/>
      <c r="Q29" s="120"/>
      <c r="R29" s="121">
        <f t="shared" si="0"/>
        <v>16320</v>
      </c>
    </row>
    <row r="30" spans="1:18" s="130" customFormat="1" ht="76.5" x14ac:dyDescent="0.25">
      <c r="A30" s="152" t="s">
        <v>188</v>
      </c>
      <c r="B30" s="153" t="s">
        <v>154</v>
      </c>
      <c r="C30" s="154" t="s">
        <v>155</v>
      </c>
      <c r="D30" s="154" t="s">
        <v>13</v>
      </c>
      <c r="E30" s="184" t="s">
        <v>45</v>
      </c>
      <c r="F30" s="232" t="s">
        <v>260</v>
      </c>
      <c r="G30" s="145" t="s">
        <v>11</v>
      </c>
      <c r="H30" s="155"/>
      <c r="I30" s="154" t="s">
        <v>14</v>
      </c>
      <c r="J30" s="156">
        <v>27923</v>
      </c>
      <c r="K30" s="123"/>
      <c r="L30" s="124" t="s">
        <v>98</v>
      </c>
      <c r="M30" s="126"/>
      <c r="N30" s="126"/>
      <c r="O30" s="126"/>
      <c r="P30" s="127">
        <v>43937</v>
      </c>
      <c r="Q30" s="128">
        <v>6000</v>
      </c>
      <c r="R30" s="129">
        <f t="shared" si="0"/>
        <v>21923</v>
      </c>
    </row>
    <row r="31" spans="1:18" s="130" customFormat="1" ht="25.5" x14ac:dyDescent="0.25">
      <c r="A31" s="152" t="s">
        <v>189</v>
      </c>
      <c r="B31" s="232" t="s">
        <v>157</v>
      </c>
      <c r="C31" s="154" t="s">
        <v>158</v>
      </c>
      <c r="D31" s="154" t="s">
        <v>13</v>
      </c>
      <c r="E31" s="233" t="s">
        <v>248</v>
      </c>
      <c r="F31" s="232" t="s">
        <v>249</v>
      </c>
      <c r="G31" s="145"/>
      <c r="H31" s="155" t="s">
        <v>2</v>
      </c>
      <c r="I31" s="154" t="s">
        <v>14</v>
      </c>
      <c r="J31" s="156">
        <v>4000</v>
      </c>
      <c r="K31" s="123" t="s">
        <v>207</v>
      </c>
      <c r="L31" s="124"/>
      <c r="M31" s="126"/>
      <c r="N31" s="126"/>
      <c r="O31" s="126"/>
      <c r="P31" s="127">
        <v>43928</v>
      </c>
      <c r="Q31" s="128">
        <v>4000</v>
      </c>
      <c r="R31" s="129"/>
    </row>
    <row r="32" spans="1:18" s="130" customFormat="1" ht="51" x14ac:dyDescent="0.25">
      <c r="A32" s="152" t="s">
        <v>190</v>
      </c>
      <c r="B32" s="153" t="s">
        <v>31</v>
      </c>
      <c r="C32" s="154" t="s">
        <v>123</v>
      </c>
      <c r="D32" s="154" t="s">
        <v>13</v>
      </c>
      <c r="E32" s="155" t="s">
        <v>38</v>
      </c>
      <c r="F32" s="154" t="s">
        <v>256</v>
      </c>
      <c r="G32" s="155" t="s">
        <v>9</v>
      </c>
      <c r="H32" s="155"/>
      <c r="I32" s="154" t="s">
        <v>14</v>
      </c>
      <c r="J32" s="156">
        <v>800</v>
      </c>
      <c r="K32" s="123"/>
      <c r="L32" s="124" t="s">
        <v>128</v>
      </c>
      <c r="M32" s="126"/>
      <c r="N32" s="126"/>
      <c r="O32" s="126"/>
      <c r="P32" s="127">
        <v>43950</v>
      </c>
      <c r="Q32" s="128">
        <v>800</v>
      </c>
      <c r="R32" s="129">
        <f t="shared" ref="R32:R63" si="1">J32-Q32</f>
        <v>0</v>
      </c>
    </row>
    <row r="33" spans="1:18" s="130" customFormat="1" ht="25.5" x14ac:dyDescent="0.25">
      <c r="A33" s="152" t="s">
        <v>191</v>
      </c>
      <c r="B33" s="65">
        <v>8</v>
      </c>
      <c r="C33" s="70">
        <v>43900</v>
      </c>
      <c r="D33" s="154" t="s">
        <v>13</v>
      </c>
      <c r="E33" s="155" t="s">
        <v>16</v>
      </c>
      <c r="F33" s="154" t="s">
        <v>261</v>
      </c>
      <c r="G33" s="155" t="s">
        <v>119</v>
      </c>
      <c r="H33" s="154" t="s">
        <v>2</v>
      </c>
      <c r="I33" s="154" t="s">
        <v>14</v>
      </c>
      <c r="J33" s="62">
        <v>10000</v>
      </c>
      <c r="K33" s="123" t="s">
        <v>207</v>
      </c>
      <c r="L33" s="124" t="s">
        <v>98</v>
      </c>
      <c r="M33" s="126"/>
      <c r="N33" s="126"/>
      <c r="O33" s="126"/>
      <c r="P33" s="127">
        <v>43944</v>
      </c>
      <c r="Q33" s="128">
        <v>10000</v>
      </c>
      <c r="R33" s="129">
        <f t="shared" si="1"/>
        <v>0</v>
      </c>
    </row>
    <row r="34" spans="1:18" s="130" customFormat="1" ht="51" x14ac:dyDescent="0.25">
      <c r="A34" s="152" t="s">
        <v>192</v>
      </c>
      <c r="B34" s="218" t="s">
        <v>166</v>
      </c>
      <c r="C34" s="152" t="s">
        <v>167</v>
      </c>
      <c r="D34" s="152"/>
      <c r="E34" s="233" t="s">
        <v>165</v>
      </c>
      <c r="F34" s="232" t="s">
        <v>262</v>
      </c>
      <c r="G34" s="145" t="s">
        <v>168</v>
      </c>
      <c r="H34" s="165"/>
      <c r="I34" s="154" t="s">
        <v>14</v>
      </c>
      <c r="J34" s="166">
        <v>4340</v>
      </c>
      <c r="K34" s="123"/>
      <c r="L34" s="124" t="s">
        <v>98</v>
      </c>
      <c r="M34" s="126"/>
      <c r="N34" s="126"/>
      <c r="O34" s="126"/>
      <c r="P34" s="127">
        <v>43949</v>
      </c>
      <c r="Q34" s="128">
        <v>4340</v>
      </c>
      <c r="R34" s="129">
        <f t="shared" si="1"/>
        <v>0</v>
      </c>
    </row>
    <row r="35" spans="1:18" s="130" customFormat="1" ht="63.75" x14ac:dyDescent="0.25">
      <c r="A35" s="152" t="s">
        <v>193</v>
      </c>
      <c r="B35" s="218" t="s">
        <v>175</v>
      </c>
      <c r="C35" s="181" t="s">
        <v>167</v>
      </c>
      <c r="D35" s="181"/>
      <c r="E35" s="184" t="s">
        <v>35</v>
      </c>
      <c r="F35" s="232" t="s">
        <v>249</v>
      </c>
      <c r="G35" s="145" t="s">
        <v>176</v>
      </c>
      <c r="H35" s="234"/>
      <c r="I35" s="154" t="s">
        <v>14</v>
      </c>
      <c r="J35" s="235">
        <v>3470</v>
      </c>
      <c r="K35" s="123" t="s">
        <v>207</v>
      </c>
      <c r="L35" s="124"/>
      <c r="M35" s="126"/>
      <c r="N35" s="126"/>
      <c r="O35" s="126"/>
      <c r="P35" s="127">
        <v>43958</v>
      </c>
      <c r="Q35" s="128">
        <v>3470</v>
      </c>
      <c r="R35" s="129">
        <f t="shared" si="1"/>
        <v>0</v>
      </c>
    </row>
    <row r="36" spans="1:18" s="130" customFormat="1" ht="25.5" x14ac:dyDescent="0.25">
      <c r="A36" s="152" t="s">
        <v>194</v>
      </c>
      <c r="B36" s="218" t="s">
        <v>164</v>
      </c>
      <c r="C36" s="181" t="s">
        <v>118</v>
      </c>
      <c r="D36" s="154" t="s">
        <v>13</v>
      </c>
      <c r="E36" s="184" t="s">
        <v>263</v>
      </c>
      <c r="F36" s="232" t="s">
        <v>264</v>
      </c>
      <c r="G36" s="145" t="s">
        <v>129</v>
      </c>
      <c r="H36" s="234"/>
      <c r="I36" s="154" t="s">
        <v>14</v>
      </c>
      <c r="J36" s="235">
        <v>10000</v>
      </c>
      <c r="K36" s="123"/>
      <c r="L36" s="124" t="s">
        <v>98</v>
      </c>
      <c r="M36" s="126"/>
      <c r="N36" s="126"/>
      <c r="O36" s="126"/>
      <c r="P36" s="127">
        <v>43944</v>
      </c>
      <c r="Q36" s="128">
        <v>10000</v>
      </c>
      <c r="R36" s="129">
        <f t="shared" si="1"/>
        <v>0</v>
      </c>
    </row>
    <row r="37" spans="1:18" s="122" customFormat="1" ht="38.25" x14ac:dyDescent="0.25">
      <c r="A37" s="152" t="s">
        <v>157</v>
      </c>
      <c r="B37" s="218"/>
      <c r="C37" s="181"/>
      <c r="D37" s="154" t="s">
        <v>13</v>
      </c>
      <c r="E37" s="155" t="s">
        <v>36</v>
      </c>
      <c r="F37" s="154"/>
      <c r="G37" s="155" t="s">
        <v>52</v>
      </c>
      <c r="H37" s="155"/>
      <c r="I37" s="154" t="s">
        <v>14</v>
      </c>
      <c r="J37" s="235">
        <v>1597.44</v>
      </c>
      <c r="K37" s="118"/>
      <c r="L37" s="119" t="s">
        <v>98</v>
      </c>
      <c r="M37" s="119"/>
      <c r="N37" s="119"/>
      <c r="O37" s="119"/>
      <c r="P37" s="119"/>
      <c r="Q37" s="120"/>
      <c r="R37" s="121">
        <f t="shared" si="1"/>
        <v>1597.44</v>
      </c>
    </row>
    <row r="38" spans="1:18" s="130" customFormat="1" ht="51" x14ac:dyDescent="0.25">
      <c r="A38" s="152" t="s">
        <v>32</v>
      </c>
      <c r="B38" s="218" t="s">
        <v>31</v>
      </c>
      <c r="C38" s="154" t="s">
        <v>131</v>
      </c>
      <c r="D38" s="154" t="s">
        <v>13</v>
      </c>
      <c r="E38" s="184" t="s">
        <v>104</v>
      </c>
      <c r="F38" s="232"/>
      <c r="G38" s="145" t="s">
        <v>105</v>
      </c>
      <c r="H38" s="155"/>
      <c r="I38" s="154" t="s">
        <v>14</v>
      </c>
      <c r="J38" s="156">
        <v>8400</v>
      </c>
      <c r="K38" s="123" t="s">
        <v>207</v>
      </c>
      <c r="L38" s="126" t="s">
        <v>98</v>
      </c>
      <c r="M38" s="126"/>
      <c r="N38" s="126"/>
      <c r="O38" s="126"/>
      <c r="P38" s="126"/>
      <c r="Q38" s="128"/>
      <c r="R38" s="129">
        <f t="shared" si="1"/>
        <v>8400</v>
      </c>
    </row>
    <row r="39" spans="1:18" s="122" customFormat="1" ht="38.25" x14ac:dyDescent="0.25">
      <c r="A39" s="152" t="s">
        <v>195</v>
      </c>
      <c r="B39" s="153" t="s">
        <v>132</v>
      </c>
      <c r="C39" s="154" t="s">
        <v>133</v>
      </c>
      <c r="D39" s="154" t="s">
        <v>13</v>
      </c>
      <c r="E39" s="155" t="s">
        <v>7</v>
      </c>
      <c r="F39" s="154" t="s">
        <v>349</v>
      </c>
      <c r="G39" s="155" t="s">
        <v>8</v>
      </c>
      <c r="H39" s="155"/>
      <c r="I39" s="154" t="s">
        <v>14</v>
      </c>
      <c r="J39" s="156">
        <v>9280</v>
      </c>
      <c r="K39" s="118"/>
      <c r="L39" s="119" t="s">
        <v>98</v>
      </c>
      <c r="M39" s="119"/>
      <c r="N39" s="119"/>
      <c r="O39" s="119"/>
      <c r="P39" s="119"/>
      <c r="Q39" s="120"/>
      <c r="R39" s="121">
        <f t="shared" si="1"/>
        <v>9280</v>
      </c>
    </row>
    <row r="40" spans="1:18" s="130" customFormat="1" ht="51" x14ac:dyDescent="0.25">
      <c r="A40" s="152" t="s">
        <v>196</v>
      </c>
      <c r="B40" s="153" t="s">
        <v>172</v>
      </c>
      <c r="C40" s="154" t="s">
        <v>133</v>
      </c>
      <c r="D40" s="154" t="s">
        <v>13</v>
      </c>
      <c r="E40" s="155" t="s">
        <v>173</v>
      </c>
      <c r="F40" s="154" t="s">
        <v>243</v>
      </c>
      <c r="G40" s="155" t="s">
        <v>174</v>
      </c>
      <c r="H40" s="155"/>
      <c r="I40" s="154" t="s">
        <v>14</v>
      </c>
      <c r="J40" s="156">
        <v>3550</v>
      </c>
      <c r="K40" s="123"/>
      <c r="L40" s="126"/>
      <c r="M40" s="126"/>
      <c r="N40" s="126"/>
      <c r="O40" s="126"/>
      <c r="P40" s="127">
        <v>43951</v>
      </c>
      <c r="Q40" s="128">
        <v>3550</v>
      </c>
      <c r="R40" s="129">
        <f t="shared" si="1"/>
        <v>0</v>
      </c>
    </row>
    <row r="41" spans="1:18" s="130" customFormat="1" x14ac:dyDescent="0.25">
      <c r="A41" s="152" t="s">
        <v>197</v>
      </c>
      <c r="B41" s="153" t="s">
        <v>1</v>
      </c>
      <c r="C41" s="154" t="s">
        <v>161</v>
      </c>
      <c r="D41" s="154" t="s">
        <v>13</v>
      </c>
      <c r="E41" s="155" t="s">
        <v>162</v>
      </c>
      <c r="F41" s="154" t="s">
        <v>247</v>
      </c>
      <c r="G41" s="155" t="s">
        <v>163</v>
      </c>
      <c r="H41" s="155"/>
      <c r="I41" s="154" t="s">
        <v>14</v>
      </c>
      <c r="J41" s="156">
        <v>10000</v>
      </c>
      <c r="K41" s="123"/>
      <c r="L41" s="126"/>
      <c r="M41" s="126"/>
      <c r="N41" s="126"/>
      <c r="O41" s="126"/>
      <c r="P41" s="127">
        <v>43973</v>
      </c>
      <c r="Q41" s="128">
        <v>10000</v>
      </c>
      <c r="R41" s="129">
        <f t="shared" si="1"/>
        <v>0</v>
      </c>
    </row>
    <row r="42" spans="1:18" s="122" customFormat="1" ht="25.5" x14ac:dyDescent="0.25">
      <c r="A42" s="152" t="s">
        <v>198</v>
      </c>
      <c r="B42" s="153" t="s">
        <v>144</v>
      </c>
      <c r="C42" s="154" t="s">
        <v>145</v>
      </c>
      <c r="D42" s="154" t="s">
        <v>13</v>
      </c>
      <c r="E42" s="155" t="s">
        <v>16</v>
      </c>
      <c r="F42" s="154"/>
      <c r="G42" s="155"/>
      <c r="H42" s="155"/>
      <c r="I42" s="154" t="s">
        <v>14</v>
      </c>
      <c r="J42" s="156">
        <v>3270</v>
      </c>
      <c r="K42" s="118"/>
      <c r="L42" s="119" t="s">
        <v>98</v>
      </c>
      <c r="M42" s="119"/>
      <c r="N42" s="119"/>
      <c r="O42" s="119"/>
      <c r="P42" s="119"/>
      <c r="Q42" s="120"/>
      <c r="R42" s="121">
        <f t="shared" si="1"/>
        <v>3270</v>
      </c>
    </row>
    <row r="43" spans="1:18" s="130" customFormat="1" ht="38.25" x14ac:dyDescent="0.25">
      <c r="A43" s="152" t="s">
        <v>199</v>
      </c>
      <c r="B43" s="153" t="s">
        <v>146</v>
      </c>
      <c r="C43" s="154" t="s">
        <v>147</v>
      </c>
      <c r="D43" s="154" t="s">
        <v>13</v>
      </c>
      <c r="E43" s="155" t="s">
        <v>244</v>
      </c>
      <c r="F43" s="154"/>
      <c r="G43" s="155" t="s">
        <v>245</v>
      </c>
      <c r="H43" s="155"/>
      <c r="I43" s="154" t="s">
        <v>14</v>
      </c>
      <c r="J43" s="156">
        <v>299500</v>
      </c>
      <c r="K43" s="123"/>
      <c r="L43" s="126" t="s">
        <v>98</v>
      </c>
      <c r="M43" s="126"/>
      <c r="N43" s="126"/>
      <c r="O43" s="126"/>
      <c r="P43" s="127" t="s">
        <v>246</v>
      </c>
      <c r="Q43" s="128">
        <f>209650+89850</f>
        <v>299500</v>
      </c>
      <c r="R43" s="129">
        <f t="shared" si="1"/>
        <v>0</v>
      </c>
    </row>
    <row r="44" spans="1:18" s="122" customFormat="1" x14ac:dyDescent="0.25">
      <c r="A44" s="152" t="s">
        <v>200</v>
      </c>
      <c r="B44" s="153" t="s">
        <v>148</v>
      </c>
      <c r="C44" s="154" t="s">
        <v>149</v>
      </c>
      <c r="D44" s="154" t="s">
        <v>13</v>
      </c>
      <c r="E44" s="155" t="s">
        <v>114</v>
      </c>
      <c r="F44" s="154"/>
      <c r="G44" s="155"/>
      <c r="H44" s="155"/>
      <c r="I44" s="154" t="s">
        <v>14</v>
      </c>
      <c r="J44" s="156">
        <v>2100</v>
      </c>
      <c r="K44" s="118"/>
      <c r="L44" s="119" t="s">
        <v>98</v>
      </c>
      <c r="M44" s="119"/>
      <c r="N44" s="119"/>
      <c r="O44" s="119"/>
      <c r="P44" s="119"/>
      <c r="Q44" s="120"/>
      <c r="R44" s="121">
        <f t="shared" si="1"/>
        <v>2100</v>
      </c>
    </row>
    <row r="45" spans="1:18" s="122" customFormat="1" ht="25.5" x14ac:dyDescent="0.25">
      <c r="A45" s="152" t="s">
        <v>201</v>
      </c>
      <c r="B45" s="153" t="s">
        <v>150</v>
      </c>
      <c r="C45" s="154" t="s">
        <v>178</v>
      </c>
      <c r="D45" s="154" t="s">
        <v>13</v>
      </c>
      <c r="E45" s="184" t="s">
        <v>96</v>
      </c>
      <c r="F45" s="232"/>
      <c r="G45" s="155"/>
      <c r="H45" s="155"/>
      <c r="I45" s="154" t="s">
        <v>14</v>
      </c>
      <c r="J45" s="156">
        <v>1236.05</v>
      </c>
      <c r="K45" s="118"/>
      <c r="L45" s="119" t="s">
        <v>98</v>
      </c>
      <c r="M45" s="119"/>
      <c r="N45" s="119"/>
      <c r="O45" s="119"/>
      <c r="P45" s="119"/>
      <c r="Q45" s="120"/>
      <c r="R45" s="121">
        <f t="shared" si="1"/>
        <v>1236.05</v>
      </c>
    </row>
    <row r="46" spans="1:18" s="130" customFormat="1" ht="25.5" x14ac:dyDescent="0.25">
      <c r="A46" s="152" t="s">
        <v>202</v>
      </c>
      <c r="B46" s="153" t="s">
        <v>151</v>
      </c>
      <c r="C46" s="154" t="s">
        <v>152</v>
      </c>
      <c r="D46" s="154" t="s">
        <v>13</v>
      </c>
      <c r="E46" s="155" t="s">
        <v>153</v>
      </c>
      <c r="F46" s="154" t="s">
        <v>266</v>
      </c>
      <c r="G46" s="155" t="s">
        <v>267</v>
      </c>
      <c r="H46" s="155"/>
      <c r="I46" s="154" t="s">
        <v>14</v>
      </c>
      <c r="J46" s="156">
        <v>7100</v>
      </c>
      <c r="K46" s="123"/>
      <c r="L46" s="126" t="s">
        <v>98</v>
      </c>
      <c r="M46" s="126"/>
      <c r="N46" s="126"/>
      <c r="O46" s="126"/>
      <c r="P46" s="127">
        <v>44018</v>
      </c>
      <c r="Q46" s="128">
        <v>7100</v>
      </c>
      <c r="R46" s="129">
        <f t="shared" si="1"/>
        <v>0</v>
      </c>
    </row>
    <row r="47" spans="1:18" s="130" customFormat="1" ht="140.25" x14ac:dyDescent="0.25">
      <c r="A47" s="152" t="s">
        <v>203</v>
      </c>
      <c r="B47" s="153" t="s">
        <v>169</v>
      </c>
      <c r="C47" s="154" t="s">
        <v>170</v>
      </c>
      <c r="D47" s="154" t="s">
        <v>13</v>
      </c>
      <c r="E47" s="155" t="s">
        <v>46</v>
      </c>
      <c r="F47" s="154" t="s">
        <v>268</v>
      </c>
      <c r="G47" s="155" t="s">
        <v>171</v>
      </c>
      <c r="H47" s="155"/>
      <c r="I47" s="154" t="s">
        <v>14</v>
      </c>
      <c r="J47" s="156">
        <v>3800</v>
      </c>
      <c r="K47" s="123"/>
      <c r="L47" s="126"/>
      <c r="M47" s="126"/>
      <c r="N47" s="126"/>
      <c r="O47" s="126"/>
      <c r="P47" s="127">
        <v>44014</v>
      </c>
      <c r="Q47" s="128">
        <v>3800</v>
      </c>
      <c r="R47" s="129">
        <f t="shared" si="1"/>
        <v>0</v>
      </c>
    </row>
    <row r="48" spans="1:18" s="130" customFormat="1" ht="25.5" x14ac:dyDescent="0.25">
      <c r="A48" s="152" t="s">
        <v>204</v>
      </c>
      <c r="B48" s="153" t="s">
        <v>159</v>
      </c>
      <c r="C48" s="154" t="s">
        <v>160</v>
      </c>
      <c r="D48" s="154" t="s">
        <v>13</v>
      </c>
      <c r="E48" s="155" t="s">
        <v>208</v>
      </c>
      <c r="F48" s="154" t="s">
        <v>226</v>
      </c>
      <c r="G48" s="155" t="s">
        <v>227</v>
      </c>
      <c r="H48" s="155"/>
      <c r="I48" s="154" t="s">
        <v>14</v>
      </c>
      <c r="J48" s="156">
        <v>24000</v>
      </c>
      <c r="K48" s="123"/>
      <c r="L48" s="126"/>
      <c r="M48" s="126"/>
      <c r="N48" s="126"/>
      <c r="O48" s="126"/>
      <c r="P48" s="127">
        <v>44027</v>
      </c>
      <c r="Q48" s="128">
        <v>24000</v>
      </c>
      <c r="R48" s="129">
        <f t="shared" si="1"/>
        <v>0</v>
      </c>
    </row>
    <row r="49" spans="1:18" s="130" customFormat="1" ht="45" x14ac:dyDescent="0.25">
      <c r="A49" s="152" t="s">
        <v>205</v>
      </c>
      <c r="B49" s="153" t="s">
        <v>141</v>
      </c>
      <c r="C49" s="154" t="s">
        <v>142</v>
      </c>
      <c r="D49" s="154" t="s">
        <v>13</v>
      </c>
      <c r="E49" s="183" t="s">
        <v>108</v>
      </c>
      <c r="F49" s="153" t="s">
        <v>242</v>
      </c>
      <c r="G49" s="69" t="s">
        <v>109</v>
      </c>
      <c r="H49" s="153" t="s">
        <v>2</v>
      </c>
      <c r="I49" s="154" t="s">
        <v>14</v>
      </c>
      <c r="J49" s="156">
        <v>35000</v>
      </c>
      <c r="K49" s="123"/>
      <c r="L49" s="126" t="s">
        <v>98</v>
      </c>
      <c r="M49" s="126"/>
      <c r="N49" s="126"/>
      <c r="O49" s="126"/>
      <c r="P49" s="126" t="s">
        <v>265</v>
      </c>
      <c r="Q49" s="128">
        <f>4519+7103.24+9202</f>
        <v>20824.239999999998</v>
      </c>
      <c r="R49" s="129">
        <f t="shared" si="1"/>
        <v>14175.760000000002</v>
      </c>
    </row>
    <row r="50" spans="1:18" s="130" customFormat="1" ht="45" x14ac:dyDescent="0.25">
      <c r="A50" s="152" t="s">
        <v>169</v>
      </c>
      <c r="B50" s="153" t="s">
        <v>143</v>
      </c>
      <c r="C50" s="154" t="s">
        <v>142</v>
      </c>
      <c r="D50" s="154" t="s">
        <v>13</v>
      </c>
      <c r="E50" s="233" t="s">
        <v>108</v>
      </c>
      <c r="F50" s="153" t="s">
        <v>242</v>
      </c>
      <c r="G50" s="145" t="s">
        <v>112</v>
      </c>
      <c r="H50" s="218" t="s">
        <v>2</v>
      </c>
      <c r="I50" s="232" t="s">
        <v>14</v>
      </c>
      <c r="J50" s="236">
        <v>32000</v>
      </c>
      <c r="K50" s="123"/>
      <c r="L50" s="126" t="s">
        <v>98</v>
      </c>
      <c r="M50" s="126"/>
      <c r="N50" s="126"/>
      <c r="O50" s="126"/>
      <c r="P50" s="126" t="s">
        <v>265</v>
      </c>
      <c r="Q50" s="128">
        <f>2310+4608+3672</f>
        <v>10590</v>
      </c>
      <c r="R50" s="129">
        <f t="shared" si="1"/>
        <v>21410</v>
      </c>
    </row>
    <row r="51" spans="1:18" s="122" customFormat="1" ht="76.5" x14ac:dyDescent="0.25">
      <c r="A51" s="152" t="s">
        <v>206</v>
      </c>
      <c r="B51" s="153" t="s">
        <v>211</v>
      </c>
      <c r="C51" s="154" t="s">
        <v>212</v>
      </c>
      <c r="D51" s="154" t="s">
        <v>13</v>
      </c>
      <c r="E51" s="155" t="s">
        <v>213</v>
      </c>
      <c r="F51" s="154" t="s">
        <v>214</v>
      </c>
      <c r="G51" s="155" t="s">
        <v>215</v>
      </c>
      <c r="H51" s="218" t="s">
        <v>2</v>
      </c>
      <c r="I51" s="232" t="s">
        <v>14</v>
      </c>
      <c r="J51" s="156">
        <v>5000</v>
      </c>
      <c r="K51" s="118"/>
      <c r="L51" s="119" t="s">
        <v>225</v>
      </c>
      <c r="M51" s="119"/>
      <c r="N51" s="119"/>
      <c r="O51" s="119"/>
      <c r="P51" s="119"/>
      <c r="Q51" s="120"/>
      <c r="R51" s="121">
        <f t="shared" si="1"/>
        <v>5000</v>
      </c>
    </row>
    <row r="52" spans="1:18" s="122" customFormat="1" ht="63.75" x14ac:dyDescent="0.25">
      <c r="A52" s="152" t="s">
        <v>219</v>
      </c>
      <c r="B52" s="153" t="s">
        <v>216</v>
      </c>
      <c r="C52" s="154" t="s">
        <v>217</v>
      </c>
      <c r="D52" s="154" t="s">
        <v>13</v>
      </c>
      <c r="E52" s="155" t="s">
        <v>213</v>
      </c>
      <c r="F52" s="154" t="s">
        <v>214</v>
      </c>
      <c r="G52" s="155" t="s">
        <v>218</v>
      </c>
      <c r="H52" s="218" t="s">
        <v>2</v>
      </c>
      <c r="I52" s="232" t="s">
        <v>14</v>
      </c>
      <c r="J52" s="156">
        <v>4500</v>
      </c>
      <c r="K52" s="118"/>
      <c r="L52" s="146" t="s">
        <v>225</v>
      </c>
      <c r="M52" s="119"/>
      <c r="N52" s="119"/>
      <c r="O52" s="119"/>
      <c r="P52" s="119"/>
      <c r="Q52" s="120"/>
      <c r="R52" s="121">
        <f t="shared" si="1"/>
        <v>4500</v>
      </c>
    </row>
    <row r="53" spans="1:18" s="122" customFormat="1" ht="212.25" customHeight="1" x14ac:dyDescent="0.25">
      <c r="A53" s="152" t="s">
        <v>220</v>
      </c>
      <c r="B53" s="153" t="s">
        <v>182</v>
      </c>
      <c r="C53" s="154" t="s">
        <v>221</v>
      </c>
      <c r="D53" s="154" t="s">
        <v>13</v>
      </c>
      <c r="E53" s="155" t="s">
        <v>222</v>
      </c>
      <c r="F53" s="154" t="s">
        <v>223</v>
      </c>
      <c r="G53" s="237" t="s">
        <v>224</v>
      </c>
      <c r="H53" s="155" t="s">
        <v>2</v>
      </c>
      <c r="I53" s="232" t="s">
        <v>14</v>
      </c>
      <c r="J53" s="156">
        <v>79950</v>
      </c>
      <c r="K53" s="118"/>
      <c r="L53" s="146" t="s">
        <v>225</v>
      </c>
      <c r="M53" s="119"/>
      <c r="N53" s="119"/>
      <c r="O53" s="119"/>
      <c r="P53" s="119"/>
      <c r="Q53" s="120"/>
      <c r="R53" s="121">
        <f t="shared" si="1"/>
        <v>79950</v>
      </c>
    </row>
    <row r="54" spans="1:18" s="161" customFormat="1" ht="38.25" x14ac:dyDescent="0.25">
      <c r="A54" s="152" t="s">
        <v>299</v>
      </c>
      <c r="B54" s="153"/>
      <c r="C54" s="154" t="s">
        <v>373</v>
      </c>
      <c r="D54" s="154" t="s">
        <v>13</v>
      </c>
      <c r="E54" s="155" t="s">
        <v>7</v>
      </c>
      <c r="F54" s="154" t="s">
        <v>349</v>
      </c>
      <c r="G54" s="155" t="s">
        <v>8</v>
      </c>
      <c r="H54" s="155"/>
      <c r="I54" s="154"/>
      <c r="J54" s="156">
        <v>1200</v>
      </c>
      <c r="K54" s="157"/>
      <c r="L54" s="158"/>
      <c r="M54" s="158"/>
      <c r="N54" s="158"/>
      <c r="O54" s="158"/>
      <c r="P54" s="158"/>
      <c r="Q54" s="159"/>
      <c r="R54" s="160">
        <f t="shared" si="1"/>
        <v>1200</v>
      </c>
    </row>
    <row r="55" spans="1:18" ht="89.25" x14ac:dyDescent="0.25">
      <c r="A55" s="152" t="s">
        <v>291</v>
      </c>
      <c r="B55" s="173" t="s">
        <v>148</v>
      </c>
      <c r="C55" s="174" t="s">
        <v>149</v>
      </c>
      <c r="D55" s="174" t="s">
        <v>13</v>
      </c>
      <c r="E55" s="175" t="s">
        <v>114</v>
      </c>
      <c r="F55" s="174"/>
      <c r="G55" s="175" t="s">
        <v>279</v>
      </c>
      <c r="H55" s="175"/>
      <c r="I55" s="174"/>
      <c r="J55" s="176">
        <v>2100</v>
      </c>
      <c r="L55" s="84"/>
      <c r="M55" s="84"/>
      <c r="N55" s="84"/>
      <c r="O55" s="84"/>
      <c r="P55" s="84"/>
      <c r="Q55" s="83"/>
      <c r="R55" s="87">
        <f t="shared" si="1"/>
        <v>2100</v>
      </c>
    </row>
    <row r="56" spans="1:18" ht="25.5" x14ac:dyDescent="0.25">
      <c r="A56" s="152" t="s">
        <v>292</v>
      </c>
      <c r="B56" s="173" t="s">
        <v>273</v>
      </c>
      <c r="C56" s="174" t="s">
        <v>178</v>
      </c>
      <c r="D56" s="174" t="s">
        <v>13</v>
      </c>
      <c r="E56" s="175" t="s">
        <v>96</v>
      </c>
      <c r="F56" s="174"/>
      <c r="G56" s="175" t="s">
        <v>97</v>
      </c>
      <c r="H56" s="175" t="s">
        <v>2</v>
      </c>
      <c r="I56" s="154" t="s">
        <v>14</v>
      </c>
      <c r="J56" s="176">
        <v>1236.05</v>
      </c>
      <c r="L56" s="84"/>
      <c r="M56" s="84"/>
      <c r="N56" s="84"/>
      <c r="O56" s="84"/>
      <c r="P56" s="84"/>
      <c r="Q56" s="83"/>
      <c r="R56" s="87">
        <f t="shared" si="1"/>
        <v>1236.05</v>
      </c>
    </row>
    <row r="57" spans="1:18" ht="25.5" x14ac:dyDescent="0.25">
      <c r="A57" s="152" t="s">
        <v>293</v>
      </c>
      <c r="B57" s="173" t="s">
        <v>151</v>
      </c>
      <c r="C57" s="174" t="s">
        <v>274</v>
      </c>
      <c r="D57" s="174" t="s">
        <v>13</v>
      </c>
      <c r="E57" s="175" t="s">
        <v>153</v>
      </c>
      <c r="F57" s="174" t="s">
        <v>266</v>
      </c>
      <c r="G57" s="175" t="s">
        <v>280</v>
      </c>
      <c r="H57" s="175"/>
      <c r="I57" s="154" t="s">
        <v>14</v>
      </c>
      <c r="J57" s="176">
        <v>7100</v>
      </c>
      <c r="L57" s="84"/>
      <c r="M57" s="84"/>
      <c r="N57" s="84"/>
      <c r="O57" s="84"/>
      <c r="P57" s="84"/>
      <c r="Q57" s="83"/>
      <c r="R57" s="87">
        <f t="shared" si="1"/>
        <v>7100</v>
      </c>
    </row>
    <row r="58" spans="1:18" s="122" customFormat="1" ht="38.25" x14ac:dyDescent="0.25">
      <c r="A58" s="152" t="s">
        <v>294</v>
      </c>
      <c r="B58" s="153" t="s">
        <v>182</v>
      </c>
      <c r="C58" s="154" t="s">
        <v>275</v>
      </c>
      <c r="D58" s="154" t="s">
        <v>13</v>
      </c>
      <c r="E58" s="155" t="s">
        <v>7</v>
      </c>
      <c r="F58" s="154" t="s">
        <v>349</v>
      </c>
      <c r="G58" s="155" t="s">
        <v>8</v>
      </c>
      <c r="H58" s="155"/>
      <c r="I58" s="154" t="s">
        <v>14</v>
      </c>
      <c r="J58" s="156">
        <v>3680</v>
      </c>
      <c r="K58" s="118"/>
      <c r="L58" s="119"/>
      <c r="M58" s="119"/>
      <c r="N58" s="119"/>
      <c r="O58" s="119"/>
      <c r="P58" s="119"/>
      <c r="Q58" s="120"/>
      <c r="R58" s="121">
        <f t="shared" si="1"/>
        <v>3680</v>
      </c>
    </row>
    <row r="59" spans="1:18" s="122" customFormat="1" ht="25.5" x14ac:dyDescent="0.25">
      <c r="A59" s="152" t="s">
        <v>295</v>
      </c>
      <c r="B59" s="153" t="s">
        <v>276</v>
      </c>
      <c r="C59" s="154" t="s">
        <v>277</v>
      </c>
      <c r="D59" s="154" t="s">
        <v>13</v>
      </c>
      <c r="E59" s="155" t="s">
        <v>278</v>
      </c>
      <c r="F59" s="154"/>
      <c r="G59" s="155" t="s">
        <v>281</v>
      </c>
      <c r="H59" s="155"/>
      <c r="I59" s="154" t="s">
        <v>14</v>
      </c>
      <c r="J59" s="156">
        <v>49500</v>
      </c>
      <c r="K59" s="118"/>
      <c r="L59" s="119"/>
      <c r="M59" s="119"/>
      <c r="N59" s="119"/>
      <c r="O59" s="119"/>
      <c r="P59" s="119"/>
      <c r="Q59" s="120"/>
      <c r="R59" s="121">
        <f t="shared" si="1"/>
        <v>49500</v>
      </c>
    </row>
    <row r="60" spans="1:18" s="122" customFormat="1" ht="25.5" x14ac:dyDescent="0.25">
      <c r="A60" s="152" t="s">
        <v>166</v>
      </c>
      <c r="B60" s="153" t="s">
        <v>1</v>
      </c>
      <c r="C60" s="154" t="s">
        <v>282</v>
      </c>
      <c r="D60" s="154" t="s">
        <v>13</v>
      </c>
      <c r="E60" s="155" t="s">
        <v>7</v>
      </c>
      <c r="F60" s="154" t="s">
        <v>349</v>
      </c>
      <c r="G60" s="155" t="s">
        <v>283</v>
      </c>
      <c r="H60" s="155"/>
      <c r="I60" s="154" t="s">
        <v>14</v>
      </c>
      <c r="J60" s="156">
        <v>7310</v>
      </c>
      <c r="K60" s="118"/>
      <c r="L60" s="119"/>
      <c r="M60" s="119"/>
      <c r="N60" s="119"/>
      <c r="O60" s="119"/>
      <c r="P60" s="119"/>
      <c r="Q60" s="120"/>
      <c r="R60" s="121">
        <f t="shared" ref="R60" si="2">J60-Q60</f>
        <v>7310</v>
      </c>
    </row>
    <row r="61" spans="1:18" s="122" customFormat="1" ht="25.5" x14ac:dyDescent="0.25">
      <c r="A61" s="152" t="s">
        <v>296</v>
      </c>
      <c r="B61" s="153" t="s">
        <v>184</v>
      </c>
      <c r="C61" s="154" t="s">
        <v>284</v>
      </c>
      <c r="D61" s="154" t="s">
        <v>13</v>
      </c>
      <c r="E61" s="155" t="s">
        <v>285</v>
      </c>
      <c r="F61" s="154"/>
      <c r="G61" s="155" t="s">
        <v>286</v>
      </c>
      <c r="H61" s="155"/>
      <c r="I61" s="154" t="s">
        <v>14</v>
      </c>
      <c r="J61" s="156">
        <v>9600</v>
      </c>
      <c r="K61" s="118"/>
      <c r="L61" s="119"/>
      <c r="M61" s="119"/>
      <c r="N61" s="119"/>
      <c r="O61" s="119"/>
      <c r="P61" s="119"/>
      <c r="Q61" s="120"/>
      <c r="R61" s="121">
        <f t="shared" si="1"/>
        <v>9600</v>
      </c>
    </row>
    <row r="62" spans="1:18" s="122" customFormat="1" ht="38.25" x14ac:dyDescent="0.25">
      <c r="A62" s="152" t="s">
        <v>297</v>
      </c>
      <c r="B62" s="218" t="s">
        <v>134</v>
      </c>
      <c r="C62" s="181" t="s">
        <v>287</v>
      </c>
      <c r="D62" s="181" t="s">
        <v>13</v>
      </c>
      <c r="E62" s="184" t="s">
        <v>136</v>
      </c>
      <c r="F62" s="232"/>
      <c r="G62" s="145" t="s">
        <v>137</v>
      </c>
      <c r="H62" s="234"/>
      <c r="I62" s="154" t="s">
        <v>14</v>
      </c>
      <c r="J62" s="235">
        <v>2200</v>
      </c>
      <c r="K62" s="118"/>
      <c r="L62" s="137"/>
      <c r="M62" s="119"/>
      <c r="N62" s="144">
        <v>43963</v>
      </c>
      <c r="O62" s="119"/>
      <c r="P62" s="119"/>
      <c r="Q62" s="120"/>
      <c r="R62" s="121">
        <f t="shared" ref="R62" si="3">J62-Q62</f>
        <v>2200</v>
      </c>
    </row>
    <row r="63" spans="1:18" ht="25.5" x14ac:dyDescent="0.25">
      <c r="A63" s="152" t="s">
        <v>298</v>
      </c>
      <c r="B63" s="173" t="s">
        <v>1</v>
      </c>
      <c r="C63" s="174" t="s">
        <v>288</v>
      </c>
      <c r="D63" s="181" t="s">
        <v>13</v>
      </c>
      <c r="E63" s="175" t="s">
        <v>289</v>
      </c>
      <c r="F63" s="174"/>
      <c r="G63" s="175" t="s">
        <v>290</v>
      </c>
      <c r="H63" s="175"/>
      <c r="I63" s="154" t="s">
        <v>14</v>
      </c>
      <c r="J63" s="176">
        <v>27617.94</v>
      </c>
      <c r="L63" s="84"/>
      <c r="M63" s="84"/>
      <c r="N63" s="84"/>
      <c r="O63" s="84"/>
      <c r="P63" s="84"/>
      <c r="Q63" s="83"/>
      <c r="R63" s="87">
        <f t="shared" si="1"/>
        <v>27617.94</v>
      </c>
    </row>
    <row r="64" spans="1:18" s="161" customFormat="1" ht="38.25" x14ac:dyDescent="0.25">
      <c r="A64" s="152" t="s">
        <v>299</v>
      </c>
      <c r="B64" s="153" t="s">
        <v>1</v>
      </c>
      <c r="C64" s="154" t="s">
        <v>300</v>
      </c>
      <c r="D64" s="154" t="s">
        <v>13</v>
      </c>
      <c r="E64" s="155" t="s">
        <v>7</v>
      </c>
      <c r="F64" s="154" t="s">
        <v>349</v>
      </c>
      <c r="G64" s="155" t="s">
        <v>8</v>
      </c>
      <c r="H64" s="155"/>
      <c r="I64" s="154" t="s">
        <v>14</v>
      </c>
      <c r="J64" s="156">
        <v>1600</v>
      </c>
      <c r="K64" s="157"/>
      <c r="L64" s="158"/>
      <c r="M64" s="158"/>
      <c r="N64" s="158"/>
      <c r="O64" s="158"/>
      <c r="P64" s="158"/>
      <c r="Q64" s="159"/>
      <c r="R64" s="160">
        <f t="shared" ref="R64" si="4">J64-Q64</f>
        <v>1600</v>
      </c>
    </row>
    <row r="65" spans="1:18" s="161" customFormat="1" ht="38.25" x14ac:dyDescent="0.25">
      <c r="A65" s="152" t="s">
        <v>309</v>
      </c>
      <c r="B65" s="153" t="s">
        <v>1</v>
      </c>
      <c r="C65" s="154" t="s">
        <v>301</v>
      </c>
      <c r="D65" s="154" t="s">
        <v>13</v>
      </c>
      <c r="E65" s="155" t="s">
        <v>7</v>
      </c>
      <c r="F65" s="154" t="s">
        <v>349</v>
      </c>
      <c r="G65" s="155" t="s">
        <v>8</v>
      </c>
      <c r="H65" s="155"/>
      <c r="I65" s="154" t="s">
        <v>14</v>
      </c>
      <c r="J65" s="156">
        <v>4800</v>
      </c>
      <c r="K65" s="157"/>
      <c r="L65" s="158"/>
      <c r="M65" s="158"/>
      <c r="N65" s="158"/>
      <c r="O65" s="158"/>
      <c r="P65" s="158"/>
      <c r="Q65" s="159"/>
      <c r="R65" s="160">
        <f t="shared" ref="R65" si="5">J65-Q65</f>
        <v>4800</v>
      </c>
    </row>
    <row r="66" spans="1:18" s="161" customFormat="1" ht="38.25" x14ac:dyDescent="0.25">
      <c r="A66" s="152" t="s">
        <v>310</v>
      </c>
      <c r="B66" s="153" t="s">
        <v>1</v>
      </c>
      <c r="C66" s="154" t="s">
        <v>300</v>
      </c>
      <c r="D66" s="154" t="s">
        <v>13</v>
      </c>
      <c r="E66" s="155" t="s">
        <v>7</v>
      </c>
      <c r="F66" s="154" t="s">
        <v>349</v>
      </c>
      <c r="G66" s="155" t="s">
        <v>8</v>
      </c>
      <c r="H66" s="155"/>
      <c r="I66" s="154" t="s">
        <v>14</v>
      </c>
      <c r="J66" s="156">
        <v>3040</v>
      </c>
      <c r="K66" s="157"/>
      <c r="L66" s="158"/>
      <c r="M66" s="158"/>
      <c r="N66" s="158"/>
      <c r="O66" s="158"/>
      <c r="P66" s="158"/>
      <c r="Q66" s="159"/>
      <c r="R66" s="160">
        <f t="shared" ref="R66" si="6">J66-Q66</f>
        <v>3040</v>
      </c>
    </row>
    <row r="67" spans="1:18" s="161" customFormat="1" ht="38.25" x14ac:dyDescent="0.25">
      <c r="A67" s="152" t="s">
        <v>311</v>
      </c>
      <c r="B67" s="153" t="s">
        <v>1</v>
      </c>
      <c r="C67" s="154" t="s">
        <v>301</v>
      </c>
      <c r="D67" s="154" t="s">
        <v>13</v>
      </c>
      <c r="E67" s="155" t="s">
        <v>7</v>
      </c>
      <c r="F67" s="154" t="s">
        <v>349</v>
      </c>
      <c r="G67" s="155" t="s">
        <v>8</v>
      </c>
      <c r="H67" s="155"/>
      <c r="I67" s="154" t="s">
        <v>14</v>
      </c>
      <c r="J67" s="156">
        <v>480</v>
      </c>
      <c r="K67" s="157"/>
      <c r="L67" s="158"/>
      <c r="M67" s="158"/>
      <c r="N67" s="158"/>
      <c r="O67" s="158"/>
      <c r="P67" s="158"/>
      <c r="Q67" s="159"/>
      <c r="R67" s="160">
        <f t="shared" ref="R67" si="7">J67-Q67</f>
        <v>480</v>
      </c>
    </row>
    <row r="68" spans="1:18" s="161" customFormat="1" ht="38.25" x14ac:dyDescent="0.25">
      <c r="A68" s="152" t="s">
        <v>312</v>
      </c>
      <c r="B68" s="153" t="s">
        <v>1</v>
      </c>
      <c r="C68" s="154" t="s">
        <v>301</v>
      </c>
      <c r="D68" s="154" t="s">
        <v>13</v>
      </c>
      <c r="E68" s="155" t="s">
        <v>7</v>
      </c>
      <c r="F68" s="154" t="s">
        <v>349</v>
      </c>
      <c r="G68" s="155" t="s">
        <v>8</v>
      </c>
      <c r="H68" s="155"/>
      <c r="I68" s="154" t="s">
        <v>14</v>
      </c>
      <c r="J68" s="156">
        <v>2400</v>
      </c>
      <c r="K68" s="157"/>
      <c r="L68" s="158"/>
      <c r="M68" s="158"/>
      <c r="N68" s="158"/>
      <c r="O68" s="158"/>
      <c r="P68" s="158"/>
      <c r="Q68" s="159"/>
      <c r="R68" s="160">
        <f t="shared" ref="R68" si="8">J68-Q68</f>
        <v>2400</v>
      </c>
    </row>
    <row r="69" spans="1:18" s="161" customFormat="1" ht="38.25" x14ac:dyDescent="0.25">
      <c r="A69" s="152" t="s">
        <v>313</v>
      </c>
      <c r="B69" s="153" t="s">
        <v>1</v>
      </c>
      <c r="C69" s="154" t="s">
        <v>302</v>
      </c>
      <c r="D69" s="154" t="s">
        <v>13</v>
      </c>
      <c r="E69" s="155" t="s">
        <v>7</v>
      </c>
      <c r="F69" s="154" t="s">
        <v>349</v>
      </c>
      <c r="G69" s="155" t="s">
        <v>8</v>
      </c>
      <c r="H69" s="155"/>
      <c r="I69" s="154" t="s">
        <v>14</v>
      </c>
      <c r="J69" s="156">
        <v>4000</v>
      </c>
      <c r="K69" s="157"/>
      <c r="L69" s="158"/>
      <c r="M69" s="158"/>
      <c r="N69" s="158"/>
      <c r="O69" s="158"/>
      <c r="P69" s="158"/>
      <c r="Q69" s="159"/>
      <c r="R69" s="160">
        <f t="shared" ref="R69" si="9">J69-Q69</f>
        <v>4000</v>
      </c>
    </row>
    <row r="70" spans="1:18" s="172" customFormat="1" ht="25.5" x14ac:dyDescent="0.25">
      <c r="A70" s="152" t="s">
        <v>314</v>
      </c>
      <c r="B70" s="162" t="s">
        <v>183</v>
      </c>
      <c r="C70" s="152" t="s">
        <v>303</v>
      </c>
      <c r="D70" s="154" t="s">
        <v>13</v>
      </c>
      <c r="E70" s="163" t="s">
        <v>304</v>
      </c>
      <c r="F70" s="164"/>
      <c r="G70" s="82" t="s">
        <v>305</v>
      </c>
      <c r="H70" s="165"/>
      <c r="I70" s="154" t="s">
        <v>14</v>
      </c>
      <c r="J70" s="166">
        <v>2676</v>
      </c>
      <c r="K70" s="167"/>
      <c r="L70" s="168"/>
      <c r="M70" s="169"/>
      <c r="N70" s="169"/>
      <c r="O70" s="169"/>
      <c r="P70" s="169"/>
      <c r="Q70" s="170"/>
      <c r="R70" s="171">
        <f t="shared" ref="R70:R87" si="10">J70-Q70</f>
        <v>2676</v>
      </c>
    </row>
    <row r="71" spans="1:18" s="172" customFormat="1" ht="25.5" x14ac:dyDescent="0.25">
      <c r="A71" s="152" t="s">
        <v>315</v>
      </c>
      <c r="B71" s="173" t="s">
        <v>172</v>
      </c>
      <c r="C71" s="174" t="s">
        <v>306</v>
      </c>
      <c r="D71" s="154" t="s">
        <v>13</v>
      </c>
      <c r="E71" s="175" t="s">
        <v>307</v>
      </c>
      <c r="F71" s="174"/>
      <c r="G71" s="79" t="s">
        <v>308</v>
      </c>
      <c r="H71" s="174"/>
      <c r="I71" s="154" t="s">
        <v>14</v>
      </c>
      <c r="J71" s="176">
        <v>97545.59</v>
      </c>
      <c r="K71" s="167"/>
      <c r="L71" s="169"/>
      <c r="M71" s="169"/>
      <c r="N71" s="169"/>
      <c r="O71" s="169"/>
      <c r="P71" s="169"/>
      <c r="Q71" s="170"/>
      <c r="R71" s="171">
        <f t="shared" si="10"/>
        <v>97545.59</v>
      </c>
    </row>
    <row r="72" spans="1:18" s="172" customFormat="1" ht="38.25" x14ac:dyDescent="0.25">
      <c r="A72" s="152" t="s">
        <v>316</v>
      </c>
      <c r="B72" s="153" t="s">
        <v>1</v>
      </c>
      <c r="C72" s="164" t="s">
        <v>317</v>
      </c>
      <c r="D72" s="164" t="s">
        <v>13</v>
      </c>
      <c r="E72" s="177" t="s">
        <v>318</v>
      </c>
      <c r="F72" s="164" t="s">
        <v>320</v>
      </c>
      <c r="G72" s="82" t="s">
        <v>319</v>
      </c>
      <c r="H72" s="177"/>
      <c r="I72" s="154" t="s">
        <v>14</v>
      </c>
      <c r="J72" s="178">
        <v>900</v>
      </c>
      <c r="K72" s="167"/>
      <c r="L72" s="179">
        <v>44127</v>
      </c>
      <c r="M72" s="169"/>
      <c r="N72" s="169"/>
      <c r="O72" s="169"/>
      <c r="P72" s="169"/>
      <c r="Q72" s="170"/>
      <c r="R72" s="171">
        <f t="shared" si="10"/>
        <v>900</v>
      </c>
    </row>
    <row r="73" spans="1:18" s="172" customFormat="1" x14ac:dyDescent="0.25">
      <c r="A73" s="152" t="s">
        <v>321</v>
      </c>
      <c r="B73" s="153" t="s">
        <v>1</v>
      </c>
      <c r="C73" s="164" t="s">
        <v>369</v>
      </c>
      <c r="D73" s="164" t="s">
        <v>13</v>
      </c>
      <c r="E73" s="177" t="s">
        <v>361</v>
      </c>
      <c r="F73" s="164" t="s">
        <v>254</v>
      </c>
      <c r="G73" s="82" t="s">
        <v>362</v>
      </c>
      <c r="H73" s="177"/>
      <c r="I73" s="154" t="s">
        <v>14</v>
      </c>
      <c r="J73" s="178">
        <v>39724.959999999999</v>
      </c>
      <c r="K73" s="167"/>
      <c r="L73" s="179"/>
      <c r="M73" s="169"/>
      <c r="N73" s="169"/>
      <c r="O73" s="169"/>
      <c r="P73" s="169"/>
      <c r="Q73" s="170"/>
      <c r="R73" s="171"/>
    </row>
    <row r="74" spans="1:18" s="172" customFormat="1" ht="51" x14ac:dyDescent="0.25">
      <c r="A74" s="152" t="s">
        <v>326</v>
      </c>
      <c r="B74" s="173" t="s">
        <v>322</v>
      </c>
      <c r="C74" s="174" t="s">
        <v>323</v>
      </c>
      <c r="D74" s="174" t="s">
        <v>13</v>
      </c>
      <c r="E74" s="103" t="s">
        <v>324</v>
      </c>
      <c r="F74" s="109">
        <v>2309001660</v>
      </c>
      <c r="G74" s="175" t="s">
        <v>325</v>
      </c>
      <c r="H74" s="175"/>
      <c r="I74" s="154" t="s">
        <v>14</v>
      </c>
      <c r="J74" s="176">
        <v>10000</v>
      </c>
      <c r="K74" s="167"/>
      <c r="L74" s="180">
        <v>44127</v>
      </c>
      <c r="M74" s="169"/>
      <c r="N74" s="169"/>
      <c r="O74" s="169"/>
      <c r="P74" s="169"/>
      <c r="Q74" s="170"/>
      <c r="R74" s="171">
        <f t="shared" si="10"/>
        <v>10000</v>
      </c>
    </row>
    <row r="75" spans="1:18" s="172" customFormat="1" ht="38.25" x14ac:dyDescent="0.25">
      <c r="A75" s="152" t="s">
        <v>328</v>
      </c>
      <c r="B75" s="153" t="s">
        <v>1</v>
      </c>
      <c r="C75" s="154" t="s">
        <v>327</v>
      </c>
      <c r="D75" s="154" t="s">
        <v>13</v>
      </c>
      <c r="E75" s="155" t="s">
        <v>7</v>
      </c>
      <c r="F75" s="154" t="s">
        <v>349</v>
      </c>
      <c r="G75" s="155" t="s">
        <v>8</v>
      </c>
      <c r="H75" s="155"/>
      <c r="I75" s="154" t="s">
        <v>14</v>
      </c>
      <c r="J75" s="156">
        <v>4400</v>
      </c>
      <c r="K75" s="167"/>
      <c r="L75" s="180"/>
      <c r="M75" s="169"/>
      <c r="N75" s="169"/>
      <c r="O75" s="169"/>
      <c r="P75" s="169"/>
      <c r="Q75" s="170"/>
      <c r="R75" s="171"/>
    </row>
    <row r="76" spans="1:18" s="172" customFormat="1" ht="25.5" x14ac:dyDescent="0.25">
      <c r="A76" s="152" t="s">
        <v>331</v>
      </c>
      <c r="B76" s="153" t="s">
        <v>1</v>
      </c>
      <c r="C76" s="154" t="s">
        <v>329</v>
      </c>
      <c r="D76" s="154" t="s">
        <v>13</v>
      </c>
      <c r="E76" s="155" t="s">
        <v>7</v>
      </c>
      <c r="F76" s="154" t="s">
        <v>349</v>
      </c>
      <c r="G76" s="155" t="s">
        <v>330</v>
      </c>
      <c r="H76" s="155"/>
      <c r="I76" s="154" t="s">
        <v>14</v>
      </c>
      <c r="J76" s="156">
        <v>1000</v>
      </c>
      <c r="K76" s="167"/>
      <c r="L76" s="180"/>
      <c r="M76" s="169"/>
      <c r="N76" s="169"/>
      <c r="O76" s="169"/>
      <c r="P76" s="169"/>
      <c r="Q76" s="170"/>
      <c r="R76" s="171"/>
    </row>
    <row r="77" spans="1:18" s="172" customFormat="1" ht="38.25" x14ac:dyDescent="0.25">
      <c r="A77" s="152" t="s">
        <v>334</v>
      </c>
      <c r="B77" s="153" t="s">
        <v>1</v>
      </c>
      <c r="C77" s="154" t="s">
        <v>329</v>
      </c>
      <c r="D77" s="154" t="s">
        <v>13</v>
      </c>
      <c r="E77" s="155" t="s">
        <v>7</v>
      </c>
      <c r="F77" s="154" t="s">
        <v>349</v>
      </c>
      <c r="G77" s="155" t="s">
        <v>8</v>
      </c>
      <c r="H77" s="155"/>
      <c r="I77" s="154" t="s">
        <v>14</v>
      </c>
      <c r="J77" s="156">
        <v>2400</v>
      </c>
      <c r="K77" s="167"/>
      <c r="L77" s="169"/>
      <c r="M77" s="169"/>
      <c r="N77" s="169"/>
      <c r="O77" s="169"/>
      <c r="P77" s="169"/>
      <c r="Q77" s="170"/>
      <c r="R77" s="171">
        <f t="shared" si="10"/>
        <v>2400</v>
      </c>
    </row>
    <row r="78" spans="1:18" s="172" customFormat="1" x14ac:dyDescent="0.25">
      <c r="A78" s="152" t="s">
        <v>335</v>
      </c>
      <c r="B78" s="153" t="s">
        <v>1</v>
      </c>
      <c r="C78" s="152" t="s">
        <v>329</v>
      </c>
      <c r="D78" s="154" t="s">
        <v>13</v>
      </c>
      <c r="E78" s="165" t="s">
        <v>332</v>
      </c>
      <c r="F78" s="152" t="s">
        <v>371</v>
      </c>
      <c r="G78" s="47" t="s">
        <v>333</v>
      </c>
      <c r="H78" s="165"/>
      <c r="I78" s="154" t="s">
        <v>14</v>
      </c>
      <c r="J78" s="166">
        <v>67953.08</v>
      </c>
      <c r="K78" s="167"/>
      <c r="L78" s="169"/>
      <c r="M78" s="169"/>
      <c r="N78" s="169"/>
      <c r="O78" s="169"/>
      <c r="P78" s="169"/>
      <c r="Q78" s="170"/>
      <c r="R78" s="171">
        <f t="shared" si="10"/>
        <v>67953.08</v>
      </c>
    </row>
    <row r="79" spans="1:18" s="172" customFormat="1" ht="25.5" x14ac:dyDescent="0.25">
      <c r="A79" s="152" t="s">
        <v>339</v>
      </c>
      <c r="B79" s="152" t="s">
        <v>337</v>
      </c>
      <c r="C79" s="152" t="s">
        <v>336</v>
      </c>
      <c r="D79" s="152" t="s">
        <v>13</v>
      </c>
      <c r="E79" s="165" t="s">
        <v>47</v>
      </c>
      <c r="F79" s="152" t="s">
        <v>348</v>
      </c>
      <c r="G79" s="165" t="s">
        <v>338</v>
      </c>
      <c r="H79" s="165"/>
      <c r="I79" s="154" t="s">
        <v>14</v>
      </c>
      <c r="J79" s="166">
        <v>2874</v>
      </c>
      <c r="K79" s="167"/>
      <c r="L79" s="169"/>
      <c r="M79" s="169"/>
      <c r="N79" s="169"/>
      <c r="O79" s="169"/>
      <c r="P79" s="169"/>
      <c r="Q79" s="170"/>
      <c r="R79" s="171">
        <f t="shared" si="10"/>
        <v>2874</v>
      </c>
    </row>
    <row r="80" spans="1:18" s="172" customFormat="1" ht="25.5" x14ac:dyDescent="0.25">
      <c r="A80" s="152" t="s">
        <v>342</v>
      </c>
      <c r="B80" s="152" t="s">
        <v>340</v>
      </c>
      <c r="C80" s="152" t="s">
        <v>336</v>
      </c>
      <c r="D80" s="152" t="s">
        <v>13</v>
      </c>
      <c r="E80" s="165" t="s">
        <v>47</v>
      </c>
      <c r="F80" s="152" t="s">
        <v>348</v>
      </c>
      <c r="G80" s="47" t="s">
        <v>341</v>
      </c>
      <c r="H80" s="165"/>
      <c r="I80" s="154" t="s">
        <v>14</v>
      </c>
      <c r="J80" s="166">
        <v>4448.8</v>
      </c>
      <c r="K80" s="167"/>
      <c r="L80" s="169"/>
      <c r="M80" s="169"/>
      <c r="N80" s="169"/>
      <c r="O80" s="169"/>
      <c r="P80" s="169"/>
      <c r="Q80" s="170"/>
      <c r="R80" s="171">
        <f t="shared" si="10"/>
        <v>4448.8</v>
      </c>
    </row>
    <row r="81" spans="1:18" s="172" customFormat="1" ht="38.25" x14ac:dyDescent="0.25">
      <c r="A81" s="152" t="s">
        <v>345</v>
      </c>
      <c r="B81" s="153" t="s">
        <v>1</v>
      </c>
      <c r="C81" s="152" t="s">
        <v>343</v>
      </c>
      <c r="D81" s="152" t="s">
        <v>13</v>
      </c>
      <c r="E81" s="155" t="s">
        <v>7</v>
      </c>
      <c r="F81" s="154" t="s">
        <v>349</v>
      </c>
      <c r="G81" s="155" t="s">
        <v>8</v>
      </c>
      <c r="H81" s="165"/>
      <c r="I81" s="154" t="s">
        <v>14</v>
      </c>
      <c r="J81" s="166">
        <v>10880</v>
      </c>
      <c r="K81" s="167"/>
      <c r="L81" s="169"/>
      <c r="M81" s="169"/>
      <c r="N81" s="169"/>
      <c r="O81" s="169"/>
      <c r="P81" s="169"/>
      <c r="Q81" s="170"/>
      <c r="R81" s="171">
        <f t="shared" si="10"/>
        <v>10880</v>
      </c>
    </row>
    <row r="82" spans="1:18" s="172" customFormat="1" x14ac:dyDescent="0.25">
      <c r="A82" s="152" t="s">
        <v>346</v>
      </c>
      <c r="B82" s="153" t="s">
        <v>1</v>
      </c>
      <c r="C82" s="152" t="s">
        <v>350</v>
      </c>
      <c r="D82" s="152" t="s">
        <v>13</v>
      </c>
      <c r="E82" s="175" t="s">
        <v>153</v>
      </c>
      <c r="F82" s="152" t="s">
        <v>266</v>
      </c>
      <c r="G82" s="47" t="s">
        <v>347</v>
      </c>
      <c r="H82" s="165"/>
      <c r="I82" s="154" t="s">
        <v>14</v>
      </c>
      <c r="J82" s="166">
        <v>3200</v>
      </c>
      <c r="K82" s="167"/>
      <c r="L82" s="169"/>
      <c r="M82" s="169"/>
      <c r="N82" s="169"/>
      <c r="O82" s="169"/>
      <c r="P82" s="169"/>
      <c r="Q82" s="170"/>
      <c r="R82" s="171">
        <f t="shared" si="10"/>
        <v>3200</v>
      </c>
    </row>
    <row r="83" spans="1:18" s="172" customFormat="1" x14ac:dyDescent="0.25">
      <c r="A83" s="152" t="s">
        <v>355</v>
      </c>
      <c r="B83" s="152" t="s">
        <v>351</v>
      </c>
      <c r="C83" s="152" t="s">
        <v>352</v>
      </c>
      <c r="D83" s="152" t="s">
        <v>13</v>
      </c>
      <c r="E83" s="175" t="s">
        <v>363</v>
      </c>
      <c r="F83" s="181" t="s">
        <v>353</v>
      </c>
      <c r="G83" s="182" t="s">
        <v>354</v>
      </c>
      <c r="H83" s="165"/>
      <c r="I83" s="154" t="s">
        <v>14</v>
      </c>
      <c r="J83" s="166">
        <v>120000</v>
      </c>
      <c r="K83" s="167"/>
      <c r="L83" s="169"/>
      <c r="M83" s="169"/>
      <c r="N83" s="169"/>
      <c r="O83" s="169"/>
      <c r="P83" s="169"/>
      <c r="Q83" s="170"/>
      <c r="R83" s="171">
        <f t="shared" si="10"/>
        <v>120000</v>
      </c>
    </row>
    <row r="84" spans="1:18" s="172" customFormat="1" ht="38.25" x14ac:dyDescent="0.25">
      <c r="A84" s="152" t="s">
        <v>356</v>
      </c>
      <c r="B84" s="153" t="s">
        <v>1</v>
      </c>
      <c r="C84" s="152" t="s">
        <v>344</v>
      </c>
      <c r="D84" s="152" t="s">
        <v>13</v>
      </c>
      <c r="E84" s="155" t="s">
        <v>7</v>
      </c>
      <c r="F84" s="154" t="s">
        <v>349</v>
      </c>
      <c r="G84" s="155" t="s">
        <v>8</v>
      </c>
      <c r="H84" s="165"/>
      <c r="I84" s="154" t="s">
        <v>14</v>
      </c>
      <c r="J84" s="166">
        <v>3520</v>
      </c>
      <c r="K84" s="167"/>
      <c r="L84" s="169"/>
      <c r="M84" s="169"/>
      <c r="N84" s="169"/>
      <c r="O84" s="169"/>
      <c r="P84" s="169"/>
      <c r="Q84" s="170"/>
      <c r="R84" s="171">
        <f t="shared" si="10"/>
        <v>3520</v>
      </c>
    </row>
    <row r="85" spans="1:18" s="172" customFormat="1" ht="38.25" x14ac:dyDescent="0.25">
      <c r="A85" s="152" t="s">
        <v>366</v>
      </c>
      <c r="B85" s="153" t="s">
        <v>1</v>
      </c>
      <c r="C85" s="152" t="s">
        <v>364</v>
      </c>
      <c r="D85" s="152" t="s">
        <v>13</v>
      </c>
      <c r="E85" s="155" t="s">
        <v>7</v>
      </c>
      <c r="F85" s="154" t="s">
        <v>349</v>
      </c>
      <c r="G85" s="155" t="s">
        <v>8</v>
      </c>
      <c r="H85" s="165"/>
      <c r="I85" s="154" t="s">
        <v>14</v>
      </c>
      <c r="J85" s="166">
        <v>480</v>
      </c>
      <c r="K85" s="167"/>
      <c r="L85" s="169"/>
      <c r="M85" s="169"/>
      <c r="N85" s="169"/>
      <c r="O85" s="169"/>
      <c r="P85" s="169"/>
      <c r="Q85" s="170"/>
      <c r="R85" s="171">
        <f t="shared" si="10"/>
        <v>480</v>
      </c>
    </row>
    <row r="86" spans="1:18" s="172" customFormat="1" ht="63.75" x14ac:dyDescent="0.25">
      <c r="A86" s="152" t="s">
        <v>367</v>
      </c>
      <c r="B86" s="65" t="s">
        <v>357</v>
      </c>
      <c r="C86" s="152" t="s">
        <v>358</v>
      </c>
      <c r="D86" s="152" t="s">
        <v>13</v>
      </c>
      <c r="E86" s="183" t="s">
        <v>359</v>
      </c>
      <c r="F86" s="153" t="s">
        <v>268</v>
      </c>
      <c r="G86" s="67" t="s">
        <v>360</v>
      </c>
      <c r="H86" s="152"/>
      <c r="I86" s="154" t="s">
        <v>14</v>
      </c>
      <c r="J86" s="166">
        <v>3000</v>
      </c>
      <c r="K86" s="167"/>
      <c r="L86" s="169"/>
      <c r="M86" s="169"/>
      <c r="N86" s="169"/>
      <c r="O86" s="169"/>
      <c r="P86" s="169"/>
      <c r="Q86" s="170"/>
      <c r="R86" s="171">
        <f t="shared" si="10"/>
        <v>3000</v>
      </c>
    </row>
    <row r="87" spans="1:18" s="172" customFormat="1" ht="25.5" x14ac:dyDescent="0.25">
      <c r="A87" s="152" t="s">
        <v>368</v>
      </c>
      <c r="B87" s="153" t="s">
        <v>1</v>
      </c>
      <c r="C87" s="152" t="s">
        <v>365</v>
      </c>
      <c r="D87" s="152" t="s">
        <v>13</v>
      </c>
      <c r="E87" s="175" t="s">
        <v>153</v>
      </c>
      <c r="F87" s="152" t="s">
        <v>266</v>
      </c>
      <c r="G87" s="184" t="s">
        <v>267</v>
      </c>
      <c r="H87" s="165"/>
      <c r="I87" s="154" t="s">
        <v>14</v>
      </c>
      <c r="J87" s="166">
        <v>5000</v>
      </c>
      <c r="K87" s="167"/>
      <c r="L87" s="169"/>
      <c r="M87" s="169"/>
      <c r="N87" s="169"/>
      <c r="O87" s="169"/>
      <c r="P87" s="169"/>
      <c r="Q87" s="170"/>
      <c r="R87" s="171">
        <f t="shared" si="10"/>
        <v>5000</v>
      </c>
    </row>
    <row r="88" spans="1:18" s="172" customFormat="1" ht="63.75" x14ac:dyDescent="0.25">
      <c r="A88" s="152" t="s">
        <v>367</v>
      </c>
      <c r="B88" s="152" t="s">
        <v>357</v>
      </c>
      <c r="C88" s="152" t="s">
        <v>358</v>
      </c>
      <c r="D88" s="152" t="s">
        <v>13</v>
      </c>
      <c r="E88" s="165" t="s">
        <v>359</v>
      </c>
      <c r="F88" s="152" t="s">
        <v>268</v>
      </c>
      <c r="G88" s="165" t="s">
        <v>360</v>
      </c>
      <c r="H88" s="165"/>
      <c r="I88" s="154" t="s">
        <v>14</v>
      </c>
      <c r="J88" s="166">
        <v>10000</v>
      </c>
      <c r="K88" s="167"/>
      <c r="L88" s="169"/>
      <c r="M88" s="169"/>
      <c r="N88" s="169"/>
      <c r="O88" s="169"/>
      <c r="P88" s="169"/>
      <c r="Q88" s="170"/>
      <c r="R88" s="171">
        <v>3000</v>
      </c>
    </row>
    <row r="89" spans="1:18" x14ac:dyDescent="0.25">
      <c r="A89" s="63" t="s">
        <v>15</v>
      </c>
      <c r="B89" s="46"/>
      <c r="C89" s="46"/>
      <c r="D89" s="46"/>
      <c r="E89" s="46"/>
      <c r="F89" s="44"/>
      <c r="G89" s="46"/>
      <c r="H89" s="46"/>
      <c r="I89" s="46"/>
      <c r="J89" s="64">
        <f>SUM(J6:J88)</f>
        <v>1707989.5600000003</v>
      </c>
      <c r="L89" s="84"/>
      <c r="M89" s="84"/>
      <c r="N89" s="84"/>
      <c r="O89" s="83"/>
      <c r="P89" s="83"/>
      <c r="Q89" s="83"/>
      <c r="R89" s="83"/>
    </row>
    <row r="91" spans="1:18" x14ac:dyDescent="0.25">
      <c r="A91" s="76"/>
      <c r="B91" s="76"/>
      <c r="C91" s="76"/>
      <c r="D91" s="76"/>
      <c r="E91" s="76"/>
      <c r="G91" s="186"/>
      <c r="H91" s="186"/>
    </row>
    <row r="92" spans="1:18" x14ac:dyDescent="0.25">
      <c r="G92" s="186"/>
      <c r="H92" s="186"/>
    </row>
    <row r="93" spans="1:18" ht="15" customHeight="1" x14ac:dyDescent="0.25">
      <c r="A93" s="77" t="s">
        <v>33</v>
      </c>
      <c r="B93" s="77"/>
      <c r="C93" s="77"/>
      <c r="D93" s="77"/>
      <c r="E93" s="77"/>
      <c r="F93" s="113"/>
      <c r="G93" s="188"/>
      <c r="H93" s="188"/>
      <c r="I93" s="13"/>
      <c r="J93" s="14" t="s">
        <v>53</v>
      </c>
    </row>
    <row r="94" spans="1:18" x14ac:dyDescent="0.25">
      <c r="A94" s="13"/>
      <c r="B94" s="13"/>
      <c r="C94" s="13"/>
      <c r="D94" s="13"/>
      <c r="E94" s="13"/>
      <c r="F94" s="113"/>
      <c r="G94" s="188"/>
      <c r="H94" s="188"/>
      <c r="I94" s="13"/>
      <c r="J94" s="14"/>
    </row>
  </sheetData>
  <autoFilter ref="A5:J50"/>
  <mergeCells count="26">
    <mergeCell ref="E17:E19"/>
    <mergeCell ref="D17:D19"/>
    <mergeCell ref="C17:C19"/>
    <mergeCell ref="B17:B19"/>
    <mergeCell ref="A17:A19"/>
    <mergeCell ref="J17:J19"/>
    <mergeCell ref="I17:I19"/>
    <mergeCell ref="H17:H19"/>
    <mergeCell ref="G17:G19"/>
    <mergeCell ref="F17:F19"/>
    <mergeCell ref="G93:H94"/>
    <mergeCell ref="B1:I1"/>
    <mergeCell ref="G91:H92"/>
    <mergeCell ref="A4:J4"/>
    <mergeCell ref="R1:R5"/>
    <mergeCell ref="O1:P1"/>
    <mergeCell ref="L1:L5"/>
    <mergeCell ref="M1:M5"/>
    <mergeCell ref="N1:N5"/>
    <mergeCell ref="O2:O5"/>
    <mergeCell ref="P2:P5"/>
    <mergeCell ref="Q1:Q5"/>
    <mergeCell ref="O17:O19"/>
    <mergeCell ref="P17:P19"/>
    <mergeCell ref="M17:M19"/>
    <mergeCell ref="L17:L19"/>
  </mergeCells>
  <pageMargins left="0.31496062992125984" right="0.31496062992125984" top="0.74803149606299213" bottom="0.35433070866141736" header="0.31496062992125984" footer="0.31496062992125984"/>
  <pageSetup paperSize="9" scale="7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2"/>
  <sheetViews>
    <sheetView zoomScale="77" zoomScaleNormal="77" workbookViewId="0">
      <selection activeCell="E32" sqref="E32"/>
    </sheetView>
  </sheetViews>
  <sheetFormatPr defaultRowHeight="12.75" x14ac:dyDescent="0.2"/>
  <cols>
    <col min="1" max="1" width="8.85546875" style="18" customWidth="1"/>
    <col min="2" max="2" width="20.5703125" style="17" customWidth="1"/>
    <col min="3" max="3" width="21" style="17" customWidth="1"/>
    <col min="4" max="4" width="29.42578125" style="17" customWidth="1"/>
    <col min="5" max="5" width="16.7109375" style="17" customWidth="1"/>
    <col min="6" max="6" width="11.28515625" style="17" customWidth="1"/>
    <col min="7" max="7" width="13" style="17" customWidth="1"/>
    <col min="8" max="8" width="18.7109375" style="17" customWidth="1"/>
    <col min="9" max="9" width="15.7109375" style="16" customWidth="1"/>
    <col min="10" max="10" width="1.140625" style="15" customWidth="1"/>
    <col min="11" max="16384" width="9.140625" style="15"/>
  </cols>
  <sheetData>
    <row r="1" spans="1:9" ht="13.5" thickBot="1" x14ac:dyDescent="0.25">
      <c r="B1" s="213"/>
      <c r="C1" s="213"/>
      <c r="D1" s="213"/>
      <c r="E1" s="213"/>
      <c r="F1" s="213"/>
      <c r="G1" s="213"/>
      <c r="H1" s="213"/>
      <c r="I1" s="213"/>
    </row>
    <row r="2" spans="1:9" x14ac:dyDescent="0.2">
      <c r="A2" s="38"/>
      <c r="B2" s="37"/>
      <c r="C2" s="37"/>
      <c r="D2" s="37"/>
      <c r="E2" s="37"/>
      <c r="F2" s="37"/>
      <c r="G2" s="37"/>
      <c r="H2" s="37"/>
      <c r="I2" s="36"/>
    </row>
    <row r="3" spans="1:9" x14ac:dyDescent="0.2">
      <c r="A3" s="27"/>
      <c r="B3" s="35"/>
      <c r="C3" s="35"/>
      <c r="D3" s="35"/>
      <c r="E3" s="35"/>
      <c r="F3" s="35"/>
      <c r="G3" s="35"/>
      <c r="H3" s="35"/>
      <c r="I3" s="34"/>
    </row>
    <row r="4" spans="1:9" x14ac:dyDescent="0.2">
      <c r="A4" s="27"/>
      <c r="B4" s="35"/>
      <c r="C4" s="35"/>
      <c r="D4" s="35"/>
      <c r="E4" s="35"/>
      <c r="F4" s="35"/>
      <c r="G4" s="35"/>
      <c r="H4" s="35"/>
      <c r="I4" s="34"/>
    </row>
    <row r="5" spans="1:9" x14ac:dyDescent="0.2">
      <c r="A5" s="27"/>
      <c r="B5" s="35"/>
      <c r="C5" s="35"/>
      <c r="D5" s="35"/>
      <c r="E5" s="35"/>
      <c r="F5" s="35"/>
      <c r="G5" s="35"/>
      <c r="H5" s="35"/>
      <c r="I5" s="34"/>
    </row>
    <row r="6" spans="1:9" x14ac:dyDescent="0.2">
      <c r="A6" s="27"/>
      <c r="B6" s="35"/>
      <c r="C6" s="35"/>
      <c r="D6" s="35"/>
      <c r="E6" s="35"/>
      <c r="F6" s="35"/>
      <c r="G6" s="35"/>
      <c r="H6" s="35"/>
      <c r="I6" s="34"/>
    </row>
    <row r="7" spans="1:9" ht="80.45" customHeight="1" x14ac:dyDescent="0.2">
      <c r="A7" s="27"/>
      <c r="B7" s="214" t="s">
        <v>59</v>
      </c>
      <c r="C7" s="214"/>
      <c r="D7" s="214"/>
      <c r="E7" s="214"/>
      <c r="F7" s="214"/>
      <c r="G7" s="214"/>
      <c r="H7" s="214"/>
      <c r="I7" s="215"/>
    </row>
    <row r="8" spans="1:9" x14ac:dyDescent="0.2">
      <c r="A8" s="27"/>
      <c r="B8" s="31"/>
      <c r="C8" s="31"/>
      <c r="D8" s="31"/>
      <c r="E8" s="33"/>
      <c r="F8" s="33"/>
      <c r="G8" s="33"/>
      <c r="H8" s="33"/>
      <c r="I8" s="32"/>
    </row>
    <row r="9" spans="1:9" ht="37.15" customHeight="1" x14ac:dyDescent="0.2">
      <c r="A9" s="27"/>
      <c r="B9" s="31"/>
      <c r="C9" s="30" t="s">
        <v>58</v>
      </c>
      <c r="D9" s="216" t="s">
        <v>34</v>
      </c>
      <c r="E9" s="216"/>
      <c r="F9" s="216"/>
      <c r="G9" s="216"/>
      <c r="H9" s="216"/>
      <c r="I9" s="217"/>
    </row>
    <row r="10" spans="1:9" ht="37.15" customHeight="1" x14ac:dyDescent="0.2">
      <c r="A10" s="27"/>
      <c r="B10" s="31"/>
      <c r="C10" s="30" t="s">
        <v>57</v>
      </c>
      <c r="D10" s="216" t="s">
        <v>56</v>
      </c>
      <c r="E10" s="216"/>
      <c r="F10" s="216"/>
      <c r="G10" s="216"/>
      <c r="H10" s="216"/>
      <c r="I10" s="217"/>
    </row>
    <row r="11" spans="1:9" ht="37.15" customHeight="1" x14ac:dyDescent="0.2">
      <c r="A11" s="27"/>
      <c r="B11" s="31"/>
      <c r="C11" s="30" t="s">
        <v>55</v>
      </c>
      <c r="D11" s="29">
        <v>2358007086</v>
      </c>
      <c r="E11" s="29"/>
      <c r="F11" s="29"/>
      <c r="G11" s="29"/>
      <c r="H11" s="29"/>
      <c r="I11" s="28"/>
    </row>
    <row r="12" spans="1:9" ht="37.15" customHeight="1" x14ac:dyDescent="0.2">
      <c r="A12" s="27"/>
      <c r="B12" s="31"/>
      <c r="C12" s="30" t="s">
        <v>54</v>
      </c>
      <c r="D12" s="29">
        <v>235801001</v>
      </c>
      <c r="E12" s="29"/>
      <c r="F12" s="29"/>
      <c r="G12" s="29"/>
      <c r="H12" s="29"/>
      <c r="I12" s="28"/>
    </row>
    <row r="13" spans="1:9" ht="65.45" customHeight="1" x14ac:dyDescent="0.2">
      <c r="A13" s="27"/>
      <c r="B13" s="26"/>
      <c r="C13" s="26"/>
      <c r="D13" s="212"/>
      <c r="E13" s="212"/>
      <c r="F13" s="212"/>
      <c r="G13" s="26"/>
      <c r="H13" s="26"/>
      <c r="I13" s="25"/>
    </row>
    <row r="14" spans="1:9" ht="65.45" customHeight="1" x14ac:dyDescent="0.2">
      <c r="A14" s="27"/>
      <c r="B14" s="26"/>
      <c r="C14" s="26"/>
      <c r="D14" s="212" t="s">
        <v>73</v>
      </c>
      <c r="E14" s="212"/>
      <c r="F14" s="212"/>
      <c r="G14" s="26"/>
      <c r="H14" s="26"/>
      <c r="I14" s="25"/>
    </row>
    <row r="15" spans="1:9" ht="30.6" customHeight="1" thickBot="1" x14ac:dyDescent="0.25">
      <c r="A15" s="24"/>
      <c r="B15" s="22"/>
      <c r="C15" s="22"/>
      <c r="D15" s="23"/>
      <c r="E15" s="23"/>
      <c r="F15" s="23"/>
      <c r="G15" s="22"/>
      <c r="H15" s="22"/>
      <c r="I15" s="21"/>
    </row>
    <row r="16" spans="1:9" x14ac:dyDescent="0.2">
      <c r="A16" s="20"/>
    </row>
    <row r="19" spans="5:5" x14ac:dyDescent="0.2">
      <c r="E19" s="19"/>
    </row>
    <row r="32" spans="5:5" x14ac:dyDescent="0.2">
      <c r="E32" s="90"/>
    </row>
  </sheetData>
  <mergeCells count="6">
    <mergeCell ref="D14:F14"/>
    <mergeCell ref="B1:I1"/>
    <mergeCell ref="B7:I7"/>
    <mergeCell ref="D9:I9"/>
    <mergeCell ref="D10:I10"/>
    <mergeCell ref="D13:F13"/>
  </mergeCells>
  <pageMargins left="0.31496062992125984" right="0.70866141732283472" top="0.59055118110236227" bottom="0.59055118110236227" header="0.31496062992125984" footer="0.31496062992125984"/>
  <pageSetup paperSize="9" scale="87" fitToHeight="0" orientation="landscape" r:id="rId1"/>
  <headerFooter alignWithMargins="0">
    <oddFooter>&amp;R&amp;7Номер страницы &amp;P
Всего страниц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ст.93 аукционы</vt:lpstr>
      <vt:lpstr>отсутствуют контракты</vt:lpstr>
      <vt:lpstr>п.4 ч.1 ст. 93</vt:lpstr>
      <vt:lpstr>титул.лист</vt:lpstr>
      <vt:lpstr>Лист1</vt:lpstr>
      <vt:lpstr>'отсутствуют контракты'!Область_печати</vt:lpstr>
      <vt:lpstr>'п.4 ч.1 ст. 93'!Область_печати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2021-02-08T12:16:25Z</dcterms:modified>
</cp:coreProperties>
</file>